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na\Documents\Ore Deposits\Mn files\DatabaseMn_Individual_Deposits\South America bkg\Serra do Navio\"/>
    </mc:Choice>
  </mc:AlternateContent>
  <xr:revisionPtr revIDLastSave="0" documentId="13_ncr:1_{A730F92D-5B28-4F28-A308-BD0B598FC1EA}" xr6:coauthVersionLast="45" xr6:coauthVersionMax="45" xr10:uidLastSave="{00000000-0000-0000-0000-000000000000}"/>
  <bookViews>
    <workbookView xWindow="28680" yWindow="-120" windowWidth="29040" windowHeight="17640" xr2:uid="{1F8754E6-D435-46CA-BD50-F88A5FBC569F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0" i="1" l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BT44" i="1"/>
  <c r="BS44" i="1"/>
  <c r="BR44" i="1"/>
  <c r="BV44" i="1" s="1"/>
  <c r="BQ44" i="1"/>
  <c r="BP44" i="1"/>
  <c r="BO44" i="1"/>
  <c r="BN44" i="1"/>
  <c r="BM44" i="1"/>
  <c r="BL44" i="1"/>
  <c r="BW44" i="1" s="1"/>
  <c r="O44" i="1"/>
  <c r="BW43" i="1"/>
  <c r="BT43" i="1"/>
  <c r="BS43" i="1"/>
  <c r="BR43" i="1"/>
  <c r="BQ43" i="1"/>
  <c r="BV43" i="1" s="1"/>
  <c r="BP43" i="1"/>
  <c r="BO43" i="1"/>
  <c r="BN43" i="1"/>
  <c r="BM43" i="1"/>
  <c r="BU43" i="1" s="1"/>
  <c r="BL43" i="1"/>
  <c r="O43" i="1"/>
  <c r="BT42" i="1"/>
  <c r="BS42" i="1"/>
  <c r="BR42" i="1"/>
  <c r="BQ42" i="1"/>
  <c r="BP42" i="1"/>
  <c r="BO42" i="1"/>
  <c r="BN42" i="1"/>
  <c r="BM42" i="1"/>
  <c r="BL42" i="1"/>
  <c r="BW42" i="1" s="1"/>
  <c r="O42" i="1"/>
  <c r="BT41" i="1"/>
  <c r="BS41" i="1"/>
  <c r="BR41" i="1"/>
  <c r="BQ41" i="1"/>
  <c r="BV41" i="1" s="1"/>
  <c r="BP41" i="1"/>
  <c r="BO41" i="1"/>
  <c r="BN41" i="1"/>
  <c r="BM41" i="1"/>
  <c r="BU41" i="1" s="1"/>
  <c r="BL41" i="1"/>
  <c r="BW41" i="1" s="1"/>
  <c r="O41" i="1"/>
  <c r="BT40" i="1"/>
  <c r="BS40" i="1"/>
  <c r="BR40" i="1"/>
  <c r="BQ40" i="1"/>
  <c r="BP40" i="1"/>
  <c r="BV40" i="1" s="1"/>
  <c r="BO40" i="1"/>
  <c r="BN40" i="1"/>
  <c r="BM40" i="1"/>
  <c r="BL40" i="1"/>
  <c r="BW40" i="1" s="1"/>
  <c r="O40" i="1"/>
  <c r="BT39" i="1"/>
  <c r="BS39" i="1"/>
  <c r="BR39" i="1"/>
  <c r="BQ39" i="1"/>
  <c r="BP39" i="1"/>
  <c r="BO39" i="1"/>
  <c r="BN39" i="1"/>
  <c r="BM39" i="1"/>
  <c r="BL39" i="1"/>
  <c r="BW39" i="1" s="1"/>
  <c r="O39" i="1"/>
  <c r="BT38" i="1"/>
  <c r="BS38" i="1"/>
  <c r="BR38" i="1"/>
  <c r="BQ38" i="1"/>
  <c r="BP38" i="1"/>
  <c r="BV38" i="1" s="1"/>
  <c r="BO38" i="1"/>
  <c r="BN38" i="1"/>
  <c r="BM38" i="1"/>
  <c r="BL38" i="1"/>
  <c r="BW38" i="1" s="1"/>
  <c r="O38" i="1"/>
  <c r="BT37" i="1"/>
  <c r="BS37" i="1"/>
  <c r="BR37" i="1"/>
  <c r="BQ37" i="1"/>
  <c r="BP37" i="1"/>
  <c r="BO37" i="1"/>
  <c r="BN37" i="1"/>
  <c r="BM37" i="1"/>
  <c r="BL37" i="1"/>
  <c r="BW37" i="1" s="1"/>
  <c r="O37" i="1"/>
  <c r="BT36" i="1"/>
  <c r="BS36" i="1"/>
  <c r="BR36" i="1"/>
  <c r="BQ36" i="1"/>
  <c r="BV36" i="1" s="1"/>
  <c r="BP36" i="1"/>
  <c r="BO36" i="1"/>
  <c r="BN36" i="1"/>
  <c r="BM36" i="1"/>
  <c r="BL36" i="1"/>
  <c r="BW36" i="1" s="1"/>
  <c r="O36" i="1"/>
  <c r="BW34" i="1"/>
  <c r="BT34" i="1"/>
  <c r="BS34" i="1"/>
  <c r="BR34" i="1"/>
  <c r="BQ34" i="1"/>
  <c r="BV34" i="1" s="1"/>
  <c r="BP34" i="1"/>
  <c r="BO34" i="1"/>
  <c r="BN34" i="1"/>
  <c r="BM34" i="1"/>
  <c r="BU34" i="1" s="1"/>
  <c r="BL34" i="1"/>
  <c r="O34" i="1"/>
  <c r="BT32" i="1"/>
  <c r="BS32" i="1"/>
  <c r="BR32" i="1"/>
  <c r="BQ32" i="1"/>
  <c r="BP32" i="1"/>
  <c r="BV32" i="1" s="1"/>
  <c r="BO32" i="1"/>
  <c r="BN32" i="1"/>
  <c r="BM32" i="1"/>
  <c r="BL32" i="1"/>
  <c r="BW32" i="1" s="1"/>
  <c r="O32" i="1"/>
  <c r="CH30" i="1"/>
  <c r="BT30" i="1"/>
  <c r="BS30" i="1"/>
  <c r="BR30" i="1"/>
  <c r="BQ30" i="1"/>
  <c r="BV30" i="1" s="1"/>
  <c r="BP30" i="1"/>
  <c r="BO30" i="1"/>
  <c r="BN30" i="1"/>
  <c r="BM30" i="1"/>
  <c r="BL30" i="1"/>
  <c r="BW30" i="1" s="1"/>
  <c r="O30" i="1"/>
  <c r="BW29" i="1"/>
  <c r="BT29" i="1"/>
  <c r="BS29" i="1"/>
  <c r="BR29" i="1"/>
  <c r="BQ29" i="1"/>
  <c r="BP29" i="1"/>
  <c r="BO29" i="1"/>
  <c r="BN29" i="1"/>
  <c r="BM29" i="1"/>
  <c r="BL29" i="1"/>
  <c r="O29" i="1"/>
  <c r="BT27" i="1"/>
  <c r="BS27" i="1"/>
  <c r="BR27" i="1"/>
  <c r="BQ27" i="1"/>
  <c r="BP27" i="1"/>
  <c r="BV27" i="1" s="1"/>
  <c r="BO27" i="1"/>
  <c r="BN27" i="1"/>
  <c r="BM27" i="1"/>
  <c r="BL27" i="1"/>
  <c r="BW27" i="1" s="1"/>
  <c r="O27" i="1"/>
  <c r="BT26" i="1"/>
  <c r="BS26" i="1"/>
  <c r="BR26" i="1"/>
  <c r="BQ26" i="1"/>
  <c r="BP26" i="1"/>
  <c r="BO26" i="1"/>
  <c r="BN26" i="1"/>
  <c r="BM26" i="1"/>
  <c r="BL26" i="1"/>
  <c r="BW26" i="1" s="1"/>
  <c r="O26" i="1"/>
  <c r="BT25" i="1"/>
  <c r="BS25" i="1"/>
  <c r="BR25" i="1"/>
  <c r="BQ25" i="1"/>
  <c r="BP25" i="1"/>
  <c r="BO25" i="1"/>
  <c r="BN25" i="1"/>
  <c r="BM25" i="1"/>
  <c r="BU25" i="1" s="1"/>
  <c r="BL25" i="1"/>
  <c r="BW25" i="1" s="1"/>
  <c r="O25" i="1"/>
  <c r="CH23" i="1"/>
  <c r="BT23" i="1"/>
  <c r="BS23" i="1"/>
  <c r="BR23" i="1"/>
  <c r="BQ23" i="1"/>
  <c r="BP23" i="1"/>
  <c r="BV23" i="1" s="1"/>
  <c r="BO23" i="1"/>
  <c r="BN23" i="1"/>
  <c r="BM23" i="1"/>
  <c r="BL23" i="1"/>
  <c r="BW23" i="1" s="1"/>
  <c r="O23" i="1"/>
  <c r="BT21" i="1"/>
  <c r="BS21" i="1"/>
  <c r="BS7" i="1" s="1"/>
  <c r="BR21" i="1"/>
  <c r="BQ21" i="1"/>
  <c r="BP21" i="1"/>
  <c r="BO21" i="1"/>
  <c r="BN21" i="1"/>
  <c r="BM21" i="1"/>
  <c r="BL21" i="1"/>
  <c r="BW21" i="1" s="1"/>
  <c r="O21" i="1"/>
  <c r="BT19" i="1"/>
  <c r="BS19" i="1"/>
  <c r="BR19" i="1"/>
  <c r="BQ19" i="1"/>
  <c r="BP19" i="1"/>
  <c r="BO19" i="1"/>
  <c r="BN19" i="1"/>
  <c r="BM19" i="1"/>
  <c r="BU19" i="1" s="1"/>
  <c r="BL19" i="1"/>
  <c r="BW19" i="1" s="1"/>
  <c r="O19" i="1"/>
  <c r="CH18" i="1"/>
  <c r="BT18" i="1"/>
  <c r="BS18" i="1"/>
  <c r="BR18" i="1"/>
  <c r="BQ18" i="1"/>
  <c r="BP18" i="1"/>
  <c r="BV18" i="1" s="1"/>
  <c r="BO18" i="1"/>
  <c r="BN18" i="1"/>
  <c r="BM18" i="1"/>
  <c r="BL18" i="1"/>
  <c r="BW18" i="1" s="1"/>
  <c r="O18" i="1"/>
  <c r="CH17" i="1"/>
  <c r="BV17" i="1"/>
  <c r="BT17" i="1"/>
  <c r="BS17" i="1"/>
  <c r="BR17" i="1"/>
  <c r="BQ17" i="1"/>
  <c r="BP17" i="1"/>
  <c r="BO17" i="1"/>
  <c r="BN17" i="1"/>
  <c r="BM17" i="1"/>
  <c r="BL17" i="1"/>
  <c r="BW17" i="1" s="1"/>
  <c r="O17" i="1"/>
  <c r="BT16" i="1"/>
  <c r="BS16" i="1"/>
  <c r="BR16" i="1"/>
  <c r="BQ16" i="1"/>
  <c r="BP16" i="1"/>
  <c r="BO16" i="1"/>
  <c r="BN16" i="1"/>
  <c r="BM16" i="1"/>
  <c r="BL16" i="1"/>
  <c r="BW16" i="1" s="1"/>
  <c r="O16" i="1"/>
  <c r="CH15" i="1"/>
  <c r="BT15" i="1"/>
  <c r="BS15" i="1"/>
  <c r="BR15" i="1"/>
  <c r="BQ15" i="1"/>
  <c r="BP15" i="1"/>
  <c r="BO15" i="1"/>
  <c r="BN15" i="1"/>
  <c r="BM15" i="1"/>
  <c r="BL15" i="1"/>
  <c r="BW15" i="1" s="1"/>
  <c r="O15" i="1"/>
  <c r="BW14" i="1"/>
  <c r="BT14" i="1"/>
  <c r="BS14" i="1"/>
  <c r="BR14" i="1"/>
  <c r="BQ14" i="1"/>
  <c r="BV14" i="1" s="1"/>
  <c r="BP14" i="1"/>
  <c r="BO14" i="1"/>
  <c r="BN14" i="1"/>
  <c r="BM14" i="1"/>
  <c r="BU14" i="1" s="1"/>
  <c r="BL14" i="1"/>
  <c r="O14" i="1"/>
  <c r="BT13" i="1"/>
  <c r="BS13" i="1"/>
  <c r="BR13" i="1"/>
  <c r="BQ13" i="1"/>
  <c r="BP13" i="1"/>
  <c r="BV13" i="1" s="1"/>
  <c r="BO13" i="1"/>
  <c r="BN13" i="1"/>
  <c r="BM13" i="1"/>
  <c r="BL13" i="1"/>
  <c r="BW13" i="1" s="1"/>
  <c r="O13" i="1"/>
  <c r="BW12" i="1"/>
  <c r="BT12" i="1"/>
  <c r="BS12" i="1"/>
  <c r="BR12" i="1"/>
  <c r="BQ12" i="1"/>
  <c r="BP12" i="1"/>
  <c r="BO12" i="1"/>
  <c r="BN12" i="1"/>
  <c r="BM12" i="1"/>
  <c r="BL12" i="1"/>
  <c r="O12" i="1"/>
  <c r="CH11" i="1"/>
  <c r="BW11" i="1"/>
  <c r="BT11" i="1"/>
  <c r="BS11" i="1"/>
  <c r="BR11" i="1"/>
  <c r="BQ11" i="1"/>
  <c r="BP11" i="1"/>
  <c r="BO11" i="1"/>
  <c r="BN11" i="1"/>
  <c r="BM11" i="1"/>
  <c r="BL11" i="1"/>
  <c r="O11" i="1"/>
  <c r="CH10" i="1"/>
  <c r="BW10" i="1"/>
  <c r="BT10" i="1"/>
  <c r="BS10" i="1"/>
  <c r="BR10" i="1"/>
  <c r="BQ10" i="1"/>
  <c r="BP10" i="1"/>
  <c r="BO10" i="1"/>
  <c r="BN10" i="1"/>
  <c r="BM10" i="1"/>
  <c r="BL10" i="1"/>
  <c r="O10" i="1"/>
  <c r="BT9" i="1"/>
  <c r="BT7" i="1" s="1"/>
  <c r="BS9" i="1"/>
  <c r="BR9" i="1"/>
  <c r="BQ9" i="1"/>
  <c r="BP9" i="1"/>
  <c r="BV9" i="1" s="1"/>
  <c r="BO9" i="1"/>
  <c r="BN9" i="1"/>
  <c r="BM9" i="1"/>
  <c r="BL9" i="1"/>
  <c r="BL7" i="1" s="1"/>
  <c r="O9" i="1"/>
  <c r="CI8" i="1"/>
  <c r="N8" i="1"/>
  <c r="M8" i="1"/>
  <c r="L8" i="1"/>
  <c r="I8" i="1"/>
  <c r="H8" i="1"/>
  <c r="G8" i="1"/>
  <c r="F8" i="1"/>
  <c r="E8" i="1"/>
  <c r="D8" i="1"/>
  <c r="CI7" i="1"/>
  <c r="CG7" i="1"/>
  <c r="CC7" i="1"/>
  <c r="BQ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H7" i="1"/>
  <c r="AG7" i="1"/>
  <c r="AF7" i="1"/>
  <c r="AE7" i="1"/>
  <c r="AD7" i="1"/>
  <c r="AC7" i="1"/>
  <c r="AB7" i="1"/>
  <c r="AA7" i="1"/>
  <c r="Z7" i="1"/>
  <c r="Y7" i="1"/>
  <c r="X7" i="1"/>
  <c r="W7" i="1"/>
  <c r="U7" i="1"/>
  <c r="T7" i="1"/>
  <c r="S7" i="1"/>
  <c r="Q7" i="1"/>
  <c r="P7" i="1"/>
  <c r="N7" i="1"/>
  <c r="M7" i="1"/>
  <c r="L7" i="1"/>
  <c r="K7" i="1"/>
  <c r="J7" i="1"/>
  <c r="I7" i="1"/>
  <c r="H7" i="1"/>
  <c r="G7" i="1"/>
  <c r="F7" i="1"/>
  <c r="E7" i="1"/>
  <c r="D7" i="1"/>
  <c r="O7" i="1" l="1"/>
  <c r="BN7" i="1"/>
  <c r="BU21" i="1"/>
  <c r="BU26" i="1"/>
  <c r="BU30" i="1"/>
  <c r="BV37" i="1"/>
  <c r="BU42" i="1"/>
  <c r="BU10" i="1"/>
  <c r="BU7" i="1" s="1"/>
  <c r="BV11" i="1"/>
  <c r="BU12" i="1"/>
  <c r="BU15" i="1"/>
  <c r="CH7" i="1"/>
  <c r="BV19" i="1"/>
  <c r="BV25" i="1"/>
  <c r="BV29" i="1"/>
  <c r="BU36" i="1"/>
  <c r="BU39" i="1"/>
  <c r="BU9" i="1"/>
  <c r="BU38" i="1"/>
  <c r="BO7" i="1"/>
  <c r="BU18" i="1"/>
  <c r="BU23" i="1"/>
  <c r="BU27" i="1"/>
  <c r="BV42" i="1"/>
  <c r="BU17" i="1"/>
  <c r="BR7" i="1"/>
  <c r="BU13" i="1"/>
  <c r="BV15" i="1"/>
  <c r="BU16" i="1"/>
  <c r="BV21" i="1"/>
  <c r="BV26" i="1"/>
  <c r="BU32" i="1"/>
  <c r="BU37" i="1"/>
  <c r="BV39" i="1"/>
  <c r="BU40" i="1"/>
  <c r="BV10" i="1"/>
  <c r="BV7" i="1" s="1"/>
  <c r="BM7" i="1"/>
  <c r="BV12" i="1"/>
  <c r="BU29" i="1"/>
  <c r="BU44" i="1"/>
  <c r="BU11" i="1"/>
  <c r="BP7" i="1"/>
  <c r="BW9" i="1"/>
  <c r="BW7" i="1" s="1"/>
</calcChain>
</file>

<file path=xl/sharedStrings.xml><?xml version="1.0" encoding="utf-8"?>
<sst xmlns="http://schemas.openxmlformats.org/spreadsheetml/2006/main" count="304" uniqueCount="178">
  <si>
    <t>Serra do Navio</t>
  </si>
  <si>
    <t>oxide</t>
  </si>
  <si>
    <t>Location</t>
  </si>
  <si>
    <t>Age, Ma</t>
  </si>
  <si>
    <t>Age, Name</t>
  </si>
  <si>
    <t>Size, MT</t>
  </si>
  <si>
    <t>Brazil</t>
  </si>
  <si>
    <t>Paleoproterozoic</t>
  </si>
  <si>
    <t>Ba</t>
  </si>
  <si>
    <t>chondrite values from Taylor &amp; McLennan 1985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</si>
  <si>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</si>
  <si>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</si>
  <si>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</si>
  <si>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</si>
  <si>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</si>
  <si>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</si>
  <si>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</si>
  <si>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Rare-earth elements, normalized</t>
  </si>
  <si>
    <t>Extrapolated to Al=0</t>
  </si>
  <si>
    <t>pdb</t>
  </si>
  <si>
    <t>type</t>
  </si>
  <si>
    <t>MnO</t>
  </si>
  <si>
    <t>Fe2O3</t>
  </si>
  <si>
    <t>SiO2</t>
  </si>
  <si>
    <t xml:space="preserve">Al2O3 </t>
  </si>
  <si>
    <t>CaO</t>
  </si>
  <si>
    <t>MgO</t>
  </si>
  <si>
    <t>K2O</t>
  </si>
  <si>
    <t>Na2O</t>
  </si>
  <si>
    <t>P2O5</t>
  </si>
  <si>
    <t xml:space="preserve">TiO2 </t>
  </si>
  <si>
    <t>LOI</t>
  </si>
  <si>
    <t>Total</t>
  </si>
  <si>
    <t>As</t>
  </si>
  <si>
    <t>Cd</t>
  </si>
  <si>
    <t>Co</t>
  </si>
  <si>
    <t>Cr</t>
  </si>
  <si>
    <t>Cu</t>
  </si>
  <si>
    <t>Mo</t>
  </si>
  <si>
    <t>Nb</t>
  </si>
  <si>
    <t>Ni</t>
  </si>
  <si>
    <t>Pb</t>
  </si>
  <si>
    <t>Rb</t>
  </si>
  <si>
    <t>Sc</t>
  </si>
  <si>
    <t>Sr</t>
  </si>
  <si>
    <t>Th</t>
  </si>
  <si>
    <t>U</t>
  </si>
  <si>
    <t>V</t>
  </si>
  <si>
    <t>Y</t>
  </si>
  <si>
    <t>Zn</t>
  </si>
  <si>
    <t>Zr</t>
  </si>
  <si>
    <t>Ag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</si>
  <si>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</si>
  <si>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</si>
  <si>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</si>
  <si>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</si>
  <si>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</si>
  <si>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</si>
  <si>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</si>
  <si>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</si>
  <si>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</si>
  <si>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</si>
  <si>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</si>
  <si>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</si>
  <si>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</si>
  <si>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</si>
  <si>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>La</t>
  </si>
  <si>
    <t>Ce</t>
  </si>
  <si>
    <t>Pr</t>
  </si>
  <si>
    <t>Nd</t>
  </si>
  <si>
    <t>Sm</t>
  </si>
  <si>
    <t>Eu</t>
  </si>
  <si>
    <t>Gd</t>
  </si>
  <si>
    <t>Tb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</si>
  <si>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</si>
  <si>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</si>
  <si>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</si>
  <si>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</si>
  <si>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>Yb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</si>
  <si>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</si>
  <si>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</si>
  <si>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</si>
  <si>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</si>
  <si>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</si>
  <si>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</si>
  <si>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</si>
  <si>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</si>
  <si>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</si>
  <si>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</si>
  <si>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</si>
  <si>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</si>
  <si>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</si>
  <si>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</si>
  <si>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</si>
  <si>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</si>
  <si>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</si>
  <si>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</si>
  <si>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</si>
  <si>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</si>
  <si>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py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</si>
  <si>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barite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</si>
  <si>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gypsum</t>
    </r>
  </si>
  <si>
    <t>Source</t>
  </si>
  <si>
    <t>avg carb ore</t>
  </si>
  <si>
    <t>avg oxide ore</t>
  </si>
  <si>
    <t>Chisonga</t>
  </si>
  <si>
    <t>Mn-calcite marble</t>
  </si>
  <si>
    <t>DH116-H</t>
  </si>
  <si>
    <t>Rhodochrosite marble</t>
  </si>
  <si>
    <t>DH116- I</t>
  </si>
  <si>
    <t>DH114-D</t>
  </si>
  <si>
    <t>Rhod.</t>
  </si>
  <si>
    <t>XXXX</t>
  </si>
  <si>
    <t>DH114-L</t>
  </si>
  <si>
    <t>DH116-M</t>
  </si>
  <si>
    <t>DH140-O</t>
  </si>
  <si>
    <t>DH140-L</t>
  </si>
  <si>
    <t>DH140-M</t>
  </si>
  <si>
    <t>Rhod./Kutn</t>
  </si>
  <si>
    <t>XXX</t>
  </si>
  <si>
    <t>DH114-K</t>
  </si>
  <si>
    <t>high Ba</t>
  </si>
  <si>
    <t>DH114-B</t>
  </si>
  <si>
    <t>DH114-E</t>
  </si>
  <si>
    <t>Kutn.</t>
  </si>
  <si>
    <t>XX</t>
  </si>
  <si>
    <t>DH116-J</t>
  </si>
  <si>
    <t>Scarpelli</t>
  </si>
  <si>
    <t>carbonate</t>
  </si>
  <si>
    <t>A</t>
  </si>
  <si>
    <t>DH140-N</t>
  </si>
  <si>
    <t>E</t>
  </si>
  <si>
    <t>DH116-E</t>
  </si>
  <si>
    <t>D</t>
  </si>
  <si>
    <t>Mn-carbonate schist</t>
  </si>
  <si>
    <t>DH114-A</t>
  </si>
  <si>
    <t>DH140-A</t>
  </si>
  <si>
    <t>DH140-C</t>
  </si>
  <si>
    <t>B</t>
  </si>
  <si>
    <t>DH140-D</t>
  </si>
  <si>
    <t>DH114-C</t>
  </si>
  <si>
    <t>Mn-cal.</t>
  </si>
  <si>
    <t>X</t>
  </si>
  <si>
    <t>F</t>
  </si>
  <si>
    <t>DH116-A</t>
  </si>
  <si>
    <t>C</t>
  </si>
  <si>
    <t>DH116-B</t>
  </si>
  <si>
    <t>G</t>
  </si>
  <si>
    <t>Graphite schist</t>
  </si>
  <si>
    <t>DH116-K</t>
  </si>
  <si>
    <t>Biotite schist</t>
  </si>
  <si>
    <t>DH140-K</t>
  </si>
  <si>
    <t>DH114-O</t>
  </si>
  <si>
    <t>DH116-P</t>
  </si>
  <si>
    <t>DH114-.I</t>
  </si>
  <si>
    <t>DH116-N</t>
  </si>
  <si>
    <t>DH116-Q</t>
  </si>
  <si>
    <t>DH114-P</t>
  </si>
  <si>
    <t>DH116-T</t>
  </si>
  <si>
    <t>Dorr</t>
  </si>
  <si>
    <t>Chumbo</t>
  </si>
  <si>
    <t>Clemente</t>
  </si>
  <si>
    <t>unnamed</t>
  </si>
  <si>
    <t>Navio</t>
  </si>
  <si>
    <t>Herz</t>
  </si>
  <si>
    <t>amphibolite</t>
  </si>
  <si>
    <t>A3-1-75</t>
  </si>
  <si>
    <t>A3-2-69</t>
  </si>
  <si>
    <t>F4-1-43</t>
  </si>
  <si>
    <t>T6-90-99</t>
  </si>
  <si>
    <t>AMP-L-174</t>
  </si>
  <si>
    <t>Chisonga, B.C., 2005, Metasedimentary manganese ores of the Serra do Navio deposit, Amapa Province, Brazil. Unpublished MSc Thesis, University of Johannesburg, Johannesburg, South Africa, 121 pp.</t>
  </si>
  <si>
    <t>Scarpelli, W., 1973, The Serra do Navio manganese deposit (Brazil), in Genesis of Precambrian Iron and Manganese Deposits, Proceedings of the Kiev Symposium 1970: Paris, UNESCO, p. 217-228.</t>
  </si>
  <si>
    <t>Nagell, R.H., 1962, Geology of the Serra do Navio manganese district, Brazil: Economic Geology, v. 57, p. 481-495.</t>
  </si>
  <si>
    <t xml:space="preserve">Dorr, J.V.N., Park, C.F., and de Paiva-Teixeira, de G., 1949, Manganese deposits of the Serra do Navio district, territory of Amapa, Brazil: U S Geological Survey,Bulletin 964, 51 pp. </t>
  </si>
  <si>
    <r>
      <t>Chisonga, B. C., Gutzmer, J., Beukes, N. J., &amp; Huizenga, J. M. (2012). Nature and origin of the protolith succession to the Paleoproterozoic Serra do Navio manganese deposit, Amapa Province, Brazil. </t>
    </r>
    <r>
      <rPr>
        <i/>
        <sz val="10"/>
        <color rgb="FF222222"/>
        <rFont val="Arial"/>
        <family val="2"/>
      </rPr>
      <t>Ore Geology Reviews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47</t>
    </r>
    <r>
      <rPr>
        <sz val="10"/>
        <color rgb="FF222222"/>
        <rFont val="Arial"/>
        <family val="2"/>
      </rPr>
      <t>, 59-76.</t>
    </r>
  </si>
  <si>
    <t>Herz, N. and Banerjee, S., 1973. Amphibolites of the Lafaiete, Minas Gerais, and the Serra do Navio manganese deposits, Brazil. Economic Geology, 68(8), pp.1289-1296.</t>
  </si>
  <si>
    <t xml:space="preserve">Scarpelli, Wilson &amp; Horikava, Élio. (2017). Gold, iron and manganese in central Amapá, Brazil. Brazilian Journal of Geology. 47. 703-721. 10.1590/2317-4889201720170114.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</si>
</sst>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222222"/>
      <name val="Times New Roman"/>
      <family val="1"/>
    </font>
    <font>
      <sz val="11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222222"/>
      <name val="Arial"/>
      <family val="2"/>
    </font>
    <font>
      <i/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right"/>
    </xf>
    <xf numFmtId="0" fontId="9" fillId="3" borderId="0" xfId="0" applyFont="1" applyFill="1" applyAlignment="1">
      <alignment horizontal="right" vertical="top" wrapText="1"/>
    </xf>
    <xf numFmtId="166" fontId="0" fillId="0" borderId="0" xfId="0" applyNumberFormat="1" applyAlignment="1">
      <alignment horizontal="right"/>
    </xf>
    <xf numFmtId="166" fontId="0" fillId="0" borderId="0" xfId="0" applyNumberFormat="1"/>
    <xf numFmtId="164" fontId="0" fillId="0" borderId="0" xfId="0" applyNumberFormat="1"/>
    <xf numFmtId="0" fontId="10" fillId="0" borderId="0" xfId="0" applyFont="1" applyAlignment="1">
      <alignment horizontal="left"/>
    </xf>
    <xf numFmtId="0" fontId="11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right" vertical="top" wrapText="1"/>
    </xf>
    <xf numFmtId="0" fontId="12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horizontal="right" vertical="top" wrapText="1"/>
    </xf>
    <xf numFmtId="166" fontId="13" fillId="3" borderId="0" xfId="0" applyNumberFormat="1" applyFont="1" applyFill="1" applyAlignment="1">
      <alignment horizontal="right" vertical="top" wrapText="1"/>
    </xf>
    <xf numFmtId="1" fontId="0" fillId="4" borderId="0" xfId="0" applyNumberFormat="1" applyFill="1"/>
    <xf numFmtId="164" fontId="0" fillId="5" borderId="0" xfId="0" applyNumberFormat="1" applyFill="1"/>
    <xf numFmtId="164" fontId="0" fillId="4" borderId="0" xfId="0" applyNumberFormat="1" applyFill="1"/>
    <xf numFmtId="2" fontId="10" fillId="3" borderId="0" xfId="0" applyNumberFormat="1" applyFont="1" applyFill="1" applyAlignment="1">
      <alignment horizontal="right" vertical="top" wrapText="1"/>
    </xf>
    <xf numFmtId="2" fontId="0" fillId="0" borderId="0" xfId="0" applyNumberFormat="1" applyAlignment="1">
      <alignment horizontal="right"/>
    </xf>
    <xf numFmtId="166" fontId="0" fillId="5" borderId="0" xfId="0" applyNumberFormat="1" applyFill="1"/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" fontId="0" fillId="0" borderId="0" xfId="0" applyNumberFormat="1"/>
    <xf numFmtId="0" fontId="14" fillId="0" borderId="0" xfId="0" applyFont="1" applyAlignment="1">
      <alignment horizontal="left" indent="5"/>
    </xf>
    <xf numFmtId="0" fontId="15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31225</xdr:colOff>
      <xdr:row>42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4BB074-4157-4FB5-9698-B6E15903A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84825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8E776-C267-44F4-B09B-70CEA34D120C}">
  <dimension ref="A1:CO75"/>
  <sheetViews>
    <sheetView tabSelected="1" topLeftCell="A35" workbookViewId="0">
      <selection activeCell="A63" sqref="A63"/>
    </sheetView>
  </sheetViews>
  <sheetFormatPr defaultRowHeight="14.4" x14ac:dyDescent="0.3"/>
  <cols>
    <col min="1" max="1" width="14.44140625" customWidth="1"/>
    <col min="2" max="2" width="23.88671875" customWidth="1"/>
  </cols>
  <sheetData>
    <row r="1" spans="1:93" x14ac:dyDescent="0.3">
      <c r="A1" t="s">
        <v>0</v>
      </c>
      <c r="B1" t="s">
        <v>1</v>
      </c>
    </row>
    <row r="2" spans="1:93" ht="28.8" x14ac:dyDescent="0.3">
      <c r="A2" s="1" t="s">
        <v>2</v>
      </c>
      <c r="B2" s="1" t="s">
        <v>3</v>
      </c>
      <c r="C2" s="41" t="s">
        <v>4</v>
      </c>
      <c r="D2" s="1" t="s">
        <v>5</v>
      </c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1:93" x14ac:dyDescent="0.3">
      <c r="A3" t="s">
        <v>6</v>
      </c>
      <c r="B3">
        <v>2100</v>
      </c>
      <c r="C3" t="s">
        <v>7</v>
      </c>
      <c r="D3" s="3">
        <v>43</v>
      </c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93" x14ac:dyDescent="0.3">
      <c r="A4">
        <v>-0.95</v>
      </c>
      <c r="B4">
        <v>-52.05</v>
      </c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BC4" t="s">
        <v>8</v>
      </c>
      <c r="BL4">
        <v>0.36699999999999999</v>
      </c>
      <c r="BM4">
        <v>0.95699999999999996</v>
      </c>
      <c r="BN4">
        <v>0.13700000000000001</v>
      </c>
      <c r="BO4">
        <v>0.71099999999999997</v>
      </c>
      <c r="BP4">
        <v>0.23100000000000001</v>
      </c>
      <c r="BQ4">
        <v>8.6999999999999994E-2</v>
      </c>
      <c r="BR4">
        <v>0.30599999999999999</v>
      </c>
      <c r="BS4">
        <v>5.8000000000000003E-2</v>
      </c>
      <c r="BT4">
        <v>0.248</v>
      </c>
      <c r="BU4" t="s">
        <v>9</v>
      </c>
      <c r="CB4" t="s">
        <v>10</v>
      </c>
      <c r="CC4" t="s">
        <v>11</v>
      </c>
      <c r="CE4" t="s">
        <v>10</v>
      </c>
      <c r="CF4" t="s">
        <v>10</v>
      </c>
      <c r="CG4" t="s">
        <v>11</v>
      </c>
      <c r="CH4" t="s">
        <v>11</v>
      </c>
    </row>
    <row r="5" spans="1:93" ht="15.6" x14ac:dyDescent="0.3">
      <c r="D5" s="4" t="s">
        <v>12</v>
      </c>
      <c r="P5" s="5" t="s">
        <v>13</v>
      </c>
      <c r="AI5" s="5" t="s">
        <v>14</v>
      </c>
      <c r="AX5" s="5" t="s">
        <v>15</v>
      </c>
      <c r="BC5" t="s">
        <v>16</v>
      </c>
      <c r="BL5" s="5" t="s">
        <v>17</v>
      </c>
      <c r="BX5" t="s">
        <v>18</v>
      </c>
      <c r="CB5" t="s">
        <v>19</v>
      </c>
      <c r="CC5" t="s">
        <v>19</v>
      </c>
      <c r="CD5" t="s">
        <v>19</v>
      </c>
      <c r="CE5" t="s">
        <v>19</v>
      </c>
      <c r="CF5">
        <v>30.706</v>
      </c>
      <c r="CG5" t="s">
        <v>19</v>
      </c>
      <c r="CH5">
        <v>30.706</v>
      </c>
    </row>
    <row r="6" spans="1:93" ht="16.2" x14ac:dyDescent="0.3">
      <c r="B6" t="s">
        <v>20</v>
      </c>
      <c r="C6" s="6"/>
      <c r="D6" t="s">
        <v>21</v>
      </c>
      <c r="E6" t="s">
        <v>22</v>
      </c>
      <c r="F6" t="s">
        <v>23</v>
      </c>
      <c r="G6" t="s">
        <v>24</v>
      </c>
      <c r="H6" t="s">
        <v>25</v>
      </c>
      <c r="I6" t="s">
        <v>26</v>
      </c>
      <c r="J6" t="s">
        <v>27</v>
      </c>
      <c r="K6" t="s">
        <v>28</v>
      </c>
      <c r="L6" t="s">
        <v>29</v>
      </c>
      <c r="M6" t="s">
        <v>30</v>
      </c>
      <c r="N6" t="s">
        <v>31</v>
      </c>
      <c r="O6" t="s">
        <v>32</v>
      </c>
      <c r="P6" t="s">
        <v>33</v>
      </c>
      <c r="Q6" t="s">
        <v>8</v>
      </c>
      <c r="R6" t="s">
        <v>34</v>
      </c>
      <c r="S6" t="s">
        <v>35</v>
      </c>
      <c r="T6" t="s">
        <v>36</v>
      </c>
      <c r="U6" t="s">
        <v>37</v>
      </c>
      <c r="V6" t="s">
        <v>38</v>
      </c>
      <c r="W6" t="s">
        <v>39</v>
      </c>
      <c r="X6" t="s">
        <v>40</v>
      </c>
      <c r="Y6" t="s">
        <v>41</v>
      </c>
      <c r="Z6" t="s">
        <v>42</v>
      </c>
      <c r="AA6" t="s">
        <v>43</v>
      </c>
      <c r="AB6" t="s">
        <v>44</v>
      </c>
      <c r="AC6" t="s">
        <v>45</v>
      </c>
      <c r="AD6" t="s">
        <v>46</v>
      </c>
      <c r="AE6" t="s">
        <v>47</v>
      </c>
      <c r="AF6" t="s">
        <v>48</v>
      </c>
      <c r="AG6" t="s">
        <v>49</v>
      </c>
      <c r="AH6" t="s">
        <v>50</v>
      </c>
      <c r="AI6" s="7" t="s">
        <v>51</v>
      </c>
      <c r="AJ6" s="2" t="s">
        <v>52</v>
      </c>
      <c r="AK6" s="2" t="s">
        <v>53</v>
      </c>
      <c r="AL6" s="2" t="s">
        <v>54</v>
      </c>
      <c r="AM6" s="2" t="s">
        <v>55</v>
      </c>
      <c r="AN6" s="2" t="s">
        <v>56</v>
      </c>
      <c r="AO6" s="2" t="s">
        <v>57</v>
      </c>
      <c r="AP6" s="2" t="s">
        <v>58</v>
      </c>
      <c r="AQ6" s="2" t="s">
        <v>59</v>
      </c>
      <c r="AR6" s="2" t="s">
        <v>60</v>
      </c>
      <c r="AS6" s="2" t="s">
        <v>61</v>
      </c>
      <c r="AT6" s="2" t="s">
        <v>62</v>
      </c>
      <c r="AU6" s="2" t="s">
        <v>63</v>
      </c>
      <c r="AV6" s="2" t="s">
        <v>64</v>
      </c>
      <c r="AW6" s="2" t="s">
        <v>65</v>
      </c>
      <c r="AX6" t="s">
        <v>66</v>
      </c>
      <c r="AY6" t="s">
        <v>67</v>
      </c>
      <c r="AZ6" t="s">
        <v>68</v>
      </c>
      <c r="BA6" t="s">
        <v>69</v>
      </c>
      <c r="BB6" t="s">
        <v>70</v>
      </c>
      <c r="BC6" t="s">
        <v>71</v>
      </c>
      <c r="BD6" t="s">
        <v>72</v>
      </c>
      <c r="BE6" t="s">
        <v>73</v>
      </c>
      <c r="BF6" s="8" t="s">
        <v>74</v>
      </c>
      <c r="BG6" s="8" t="s">
        <v>75</v>
      </c>
      <c r="BH6" s="8" t="s">
        <v>76</v>
      </c>
      <c r="BI6" s="8" t="s">
        <v>77</v>
      </c>
      <c r="BJ6" s="9" t="s">
        <v>78</v>
      </c>
      <c r="BK6" s="8" t="s">
        <v>79</v>
      </c>
      <c r="BL6" s="10" t="s">
        <v>80</v>
      </c>
      <c r="BM6" s="10" t="s">
        <v>81</v>
      </c>
      <c r="BN6" s="10" t="s">
        <v>82</v>
      </c>
      <c r="BO6" s="10" t="s">
        <v>83</v>
      </c>
      <c r="BP6" s="10" t="s">
        <v>84</v>
      </c>
      <c r="BQ6" s="10" t="s">
        <v>85</v>
      </c>
      <c r="BR6" s="10" t="s">
        <v>86</v>
      </c>
      <c r="BS6" s="10" t="s">
        <v>87</v>
      </c>
      <c r="BT6" s="10" t="s">
        <v>88</v>
      </c>
      <c r="BU6" s="10" t="s">
        <v>89</v>
      </c>
      <c r="BV6" s="10" t="s">
        <v>90</v>
      </c>
      <c r="BW6" s="10" t="s">
        <v>91</v>
      </c>
      <c r="BX6" s="10" t="s">
        <v>89</v>
      </c>
      <c r="BY6" s="10" t="s">
        <v>90</v>
      </c>
      <c r="BZ6" s="2" t="s">
        <v>92</v>
      </c>
      <c r="CA6" s="2" t="s">
        <v>93</v>
      </c>
      <c r="CB6" s="2" t="s">
        <v>94</v>
      </c>
      <c r="CC6" s="2" t="s">
        <v>94</v>
      </c>
      <c r="CD6" s="2" t="s">
        <v>95</v>
      </c>
      <c r="CE6" s="2" t="s">
        <v>96</v>
      </c>
      <c r="CF6" s="2" t="s">
        <v>97</v>
      </c>
      <c r="CG6" s="2" t="s">
        <v>96</v>
      </c>
      <c r="CH6" s="2" t="s">
        <v>97</v>
      </c>
      <c r="CI6" s="2" t="s">
        <v>98</v>
      </c>
      <c r="CJ6" s="2" t="s">
        <v>99</v>
      </c>
      <c r="CK6" s="2" t="s">
        <v>100</v>
      </c>
      <c r="CL6" s="2" t="s">
        <v>101</v>
      </c>
    </row>
    <row r="7" spans="1:93" x14ac:dyDescent="0.3">
      <c r="A7" t="s">
        <v>102</v>
      </c>
      <c r="B7" s="11" t="s">
        <v>103</v>
      </c>
      <c r="C7" s="11"/>
      <c r="D7" s="12">
        <f>AVERAGE(D9:D33)</f>
        <v>46.006944000000004</v>
      </c>
      <c r="E7" s="12">
        <f t="shared" ref="E7:P7" si="0">AVERAGE(E9:E33)</f>
        <v>4.0086000000000004</v>
      </c>
      <c r="F7" s="12">
        <f t="shared" si="0"/>
        <v>19.761200000000002</v>
      </c>
      <c r="G7" s="12">
        <f t="shared" si="0"/>
        <v>3.1508000000000003</v>
      </c>
      <c r="H7" s="12">
        <f t="shared" si="0"/>
        <v>4.7355999999999998</v>
      </c>
      <c r="I7" s="12">
        <f t="shared" si="0"/>
        <v>3.6628000000000003</v>
      </c>
      <c r="J7" s="12">
        <f t="shared" si="0"/>
        <v>0.13131578947368422</v>
      </c>
      <c r="K7" s="12">
        <f t="shared" si="0"/>
        <v>1.8684210526315789E-2</v>
      </c>
      <c r="L7" s="12">
        <f t="shared" si="0"/>
        <v>5.6777391304347821E-2</v>
      </c>
      <c r="M7" s="12">
        <f t="shared" si="0"/>
        <v>0.17526315789473684</v>
      </c>
      <c r="N7" s="12">
        <f t="shared" si="0"/>
        <v>16.611999999999995</v>
      </c>
      <c r="O7" s="12">
        <f t="shared" si="0"/>
        <v>99.088157894736824</v>
      </c>
      <c r="P7" s="12">
        <f t="shared" si="0"/>
        <v>0.15</v>
      </c>
      <c r="Q7" s="13">
        <f>AVERAGE(Q9:Q33)</f>
        <v>1959.2631578947369</v>
      </c>
      <c r="R7" s="13"/>
      <c r="S7" s="13">
        <f>AVERAGE(S9:S33)</f>
        <v>249.26315789473685</v>
      </c>
      <c r="T7" s="13">
        <f>AVERAGE(T9:T33)</f>
        <v>75.94736842105263</v>
      </c>
      <c r="U7" s="13">
        <f>AVERAGE(U9:U33)</f>
        <v>61.157894736842103</v>
      </c>
      <c r="V7" s="13"/>
      <c r="W7" s="13">
        <f t="shared" ref="W7:AH7" si="1">AVERAGE(W9:W33)</f>
        <v>2.9473684210526314</v>
      </c>
      <c r="X7" s="13">
        <f t="shared" si="1"/>
        <v>609</v>
      </c>
      <c r="Y7" s="13">
        <f t="shared" si="1"/>
        <v>19.789473684210527</v>
      </c>
      <c r="Z7" s="13">
        <f t="shared" si="1"/>
        <v>6.0526315789473681</v>
      </c>
      <c r="AA7" s="13">
        <f t="shared" si="1"/>
        <v>5.1578947368421053</v>
      </c>
      <c r="AB7" s="13">
        <f t="shared" si="1"/>
        <v>81.368421052631575</v>
      </c>
      <c r="AC7" s="13">
        <f t="shared" si="1"/>
        <v>1.8421052631578947</v>
      </c>
      <c r="AD7" s="13">
        <f t="shared" si="1"/>
        <v>1.736842105263158</v>
      </c>
      <c r="AE7" s="13">
        <f t="shared" si="1"/>
        <v>411.73684210526318</v>
      </c>
      <c r="AF7" s="13">
        <f t="shared" si="1"/>
        <v>9.526315789473685</v>
      </c>
      <c r="AG7" s="13">
        <f t="shared" si="1"/>
        <v>296.68421052631578</v>
      </c>
      <c r="AH7" s="13">
        <f t="shared" si="1"/>
        <v>21.263157894736842</v>
      </c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>
        <f t="shared" ref="AX7:BW7" si="2">AVERAGE(AX9:AX33)</f>
        <v>8.1263157894736846</v>
      </c>
      <c r="AY7" s="12">
        <f t="shared" si="2"/>
        <v>41.752631578947373</v>
      </c>
      <c r="AZ7" s="12">
        <f t="shared" si="2"/>
        <v>1.6473684210526316</v>
      </c>
      <c r="BA7" s="12">
        <f t="shared" si="2"/>
        <v>7.6526315789473687</v>
      </c>
      <c r="BB7" s="12">
        <f t="shared" si="2"/>
        <v>1.8368421052631583</v>
      </c>
      <c r="BC7" s="12">
        <f t="shared" si="2"/>
        <v>0.38947368421052631</v>
      </c>
      <c r="BD7" s="12">
        <f t="shared" si="2"/>
        <v>1.3473684210526315</v>
      </c>
      <c r="BE7" s="12">
        <f t="shared" si="2"/>
        <v>0.25263157894736848</v>
      </c>
      <c r="BF7" s="12">
        <f t="shared" si="2"/>
        <v>1.3315789473684214</v>
      </c>
      <c r="BG7" s="12">
        <f t="shared" si="2"/>
        <v>0.67368421052631577</v>
      </c>
      <c r="BH7" s="12">
        <f t="shared" si="2"/>
        <v>0.75789473684210529</v>
      </c>
      <c r="BI7" s="12">
        <f t="shared" si="2"/>
        <v>0.20526315789473687</v>
      </c>
      <c r="BJ7" s="12">
        <f t="shared" si="2"/>
        <v>0.73157894736842111</v>
      </c>
      <c r="BK7" s="12">
        <f t="shared" si="2"/>
        <v>0.24736842105263163</v>
      </c>
      <c r="BL7" s="12">
        <f t="shared" si="2"/>
        <v>22.142549835078157</v>
      </c>
      <c r="BM7" s="12">
        <f t="shared" si="2"/>
        <v>43.628664136831112</v>
      </c>
      <c r="BN7" s="12">
        <f t="shared" si="2"/>
        <v>12.024587014982711</v>
      </c>
      <c r="BO7" s="12">
        <f t="shared" si="2"/>
        <v>10.763194907098971</v>
      </c>
      <c r="BP7" s="12">
        <f t="shared" si="2"/>
        <v>7.9516974253816368</v>
      </c>
      <c r="BQ7" s="12">
        <f t="shared" si="2"/>
        <v>4.476709013914097</v>
      </c>
      <c r="BR7" s="12">
        <f t="shared" si="2"/>
        <v>4.4031647746818026</v>
      </c>
      <c r="BS7" s="12">
        <f t="shared" si="2"/>
        <v>4.3557168784029043</v>
      </c>
      <c r="BT7" s="12">
        <f t="shared" si="2"/>
        <v>5.3692699490662132</v>
      </c>
      <c r="BU7" s="14">
        <f t="shared" si="2"/>
        <v>2.7459185372808355</v>
      </c>
      <c r="BV7" s="14">
        <f t="shared" si="2"/>
        <v>0.90497194572920647</v>
      </c>
      <c r="BW7" s="14">
        <f t="shared" si="2"/>
        <v>4.0966811492326975</v>
      </c>
      <c r="BX7" s="15">
        <v>2.9781</v>
      </c>
      <c r="BY7" s="15">
        <v>0.95040000000000002</v>
      </c>
      <c r="BZ7" s="12"/>
      <c r="CA7" s="12"/>
      <c r="CB7" s="12"/>
      <c r="CC7" s="12">
        <f>AVERAGE(CC9:CC33)</f>
        <v>-6.7285714285714286</v>
      </c>
      <c r="CD7" s="12"/>
      <c r="CE7" s="12"/>
      <c r="CF7" s="12"/>
      <c r="CG7" s="14">
        <f>AVERAGE(CG9:CG33)</f>
        <v>-15.028571428571427</v>
      </c>
      <c r="CH7" s="14">
        <f>AVERAGE(CH9:CH33)</f>
        <v>15.380571428571427</v>
      </c>
      <c r="CI7" s="14">
        <f>AVERAGE(CI9:CI33)</f>
        <v>0.40200000000000002</v>
      </c>
      <c r="CJ7" s="12"/>
    </row>
    <row r="8" spans="1:93" x14ac:dyDescent="0.3">
      <c r="B8" s="11" t="s">
        <v>104</v>
      </c>
      <c r="C8" s="11"/>
      <c r="D8" s="12">
        <f t="shared" ref="D8:I8" si="3">AVERAGE(D45:D55)</f>
        <v>59.176752436363635</v>
      </c>
      <c r="E8" s="12">
        <f t="shared" si="3"/>
        <v>11.601199999999999</v>
      </c>
      <c r="F8" s="12">
        <f t="shared" si="3"/>
        <v>2.4027272727272728</v>
      </c>
      <c r="G8" s="12">
        <f t="shared" si="3"/>
        <v>4.876363636363636</v>
      </c>
      <c r="H8" s="12">
        <f t="shared" si="3"/>
        <v>0.14363636363636367</v>
      </c>
      <c r="I8" s="12">
        <f t="shared" si="3"/>
        <v>4.2545454545454532E-2</v>
      </c>
      <c r="J8" s="12"/>
      <c r="K8" s="12"/>
      <c r="L8" s="12">
        <f>AVERAGE(L45:L55)</f>
        <v>0.26005571847507336</v>
      </c>
      <c r="M8" s="12">
        <f>AVERAGE(M45:M55)</f>
        <v>0.23181818181818181</v>
      </c>
      <c r="N8" s="12">
        <f>AVERAGE(N45:N55)</f>
        <v>10.968181818181817</v>
      </c>
      <c r="O8" s="12"/>
      <c r="P8" s="13"/>
      <c r="Q8" s="1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3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2">
        <f>AVERAGE(CI45:CI55)</f>
        <v>1.3272727272727271E-2</v>
      </c>
      <c r="CJ8" s="11"/>
      <c r="CK8" s="11"/>
      <c r="CL8" s="11"/>
    </row>
    <row r="9" spans="1:93" x14ac:dyDescent="0.3">
      <c r="A9" t="s">
        <v>105</v>
      </c>
      <c r="B9" s="16" t="s">
        <v>106</v>
      </c>
      <c r="C9" s="17" t="s">
        <v>107</v>
      </c>
      <c r="D9" s="18">
        <v>60.2</v>
      </c>
      <c r="E9" s="18">
        <v>2.34</v>
      </c>
      <c r="F9" s="18">
        <v>24.2</v>
      </c>
      <c r="G9" s="18">
        <v>1.44</v>
      </c>
      <c r="H9" s="18">
        <v>3.65</v>
      </c>
      <c r="I9" s="18">
        <v>3.2</v>
      </c>
      <c r="J9" s="19">
        <v>5.0000000000000001E-3</v>
      </c>
      <c r="K9" s="18">
        <v>0.01</v>
      </c>
      <c r="L9" s="19">
        <v>5.0000000000000001E-3</v>
      </c>
      <c r="M9" s="18">
        <v>0.04</v>
      </c>
      <c r="N9" s="18">
        <v>3.6</v>
      </c>
      <c r="O9" s="20">
        <f t="shared" ref="O9:O19" si="4">SUM(D9:N9)</f>
        <v>98.690000000000012</v>
      </c>
      <c r="Q9">
        <v>33</v>
      </c>
      <c r="S9">
        <v>159</v>
      </c>
      <c r="T9">
        <v>68</v>
      </c>
      <c r="U9">
        <v>13</v>
      </c>
      <c r="W9">
        <v>2</v>
      </c>
      <c r="X9">
        <v>261</v>
      </c>
      <c r="Y9">
        <v>11</v>
      </c>
      <c r="Z9">
        <v>0</v>
      </c>
      <c r="AA9">
        <v>2</v>
      </c>
      <c r="AB9">
        <v>62</v>
      </c>
      <c r="AC9">
        <v>1</v>
      </c>
      <c r="AD9">
        <v>0</v>
      </c>
      <c r="AE9">
        <v>422</v>
      </c>
      <c r="AF9">
        <v>8</v>
      </c>
      <c r="AG9">
        <v>274</v>
      </c>
      <c r="AH9">
        <v>7</v>
      </c>
      <c r="AX9" s="21">
        <v>4.3</v>
      </c>
      <c r="AY9" s="21">
        <v>24.7</v>
      </c>
      <c r="AZ9" s="21">
        <v>0.9</v>
      </c>
      <c r="BA9" s="21">
        <v>4.0999999999999996</v>
      </c>
      <c r="BB9" s="21">
        <v>0.8</v>
      </c>
      <c r="BC9" s="21">
        <v>0.3</v>
      </c>
      <c r="BD9" s="21">
        <v>1</v>
      </c>
      <c r="BE9" s="21">
        <v>0.2</v>
      </c>
      <c r="BF9" s="21">
        <v>1.5</v>
      </c>
      <c r="BG9" s="21">
        <v>0.2</v>
      </c>
      <c r="BH9" s="21">
        <v>0.6</v>
      </c>
      <c r="BI9" s="21">
        <v>0.1</v>
      </c>
      <c r="BJ9" s="21">
        <v>0.7</v>
      </c>
      <c r="BK9" s="21">
        <v>0.1</v>
      </c>
      <c r="BL9" s="22">
        <f t="shared" ref="BL9:BT19" si="5">AX9/BL$4</f>
        <v>11.716621253405995</v>
      </c>
      <c r="BM9" s="22">
        <f t="shared" si="5"/>
        <v>25.809822361546498</v>
      </c>
      <c r="BN9" s="22">
        <f t="shared" si="5"/>
        <v>6.5693430656934302</v>
      </c>
      <c r="BO9" s="22">
        <f t="shared" si="5"/>
        <v>5.7665260196905761</v>
      </c>
      <c r="BP9" s="22">
        <f t="shared" si="5"/>
        <v>3.4632034632034632</v>
      </c>
      <c r="BQ9" s="22">
        <f t="shared" si="5"/>
        <v>3.4482758620689657</v>
      </c>
      <c r="BR9" s="22">
        <f t="shared" si="5"/>
        <v>3.2679738562091503</v>
      </c>
      <c r="BS9" s="22">
        <f t="shared" si="5"/>
        <v>3.4482758620689657</v>
      </c>
      <c r="BT9" s="22">
        <f t="shared" si="5"/>
        <v>6.0483870967741939</v>
      </c>
      <c r="BU9" s="22">
        <f t="shared" ref="BU9:BU19" si="6">BM9/((BL9*BN9)^0.5)</f>
        <v>2.9418657402518131</v>
      </c>
      <c r="BV9" s="22">
        <f t="shared" ref="BV9:BV15" si="7">BQ9/((BP9*BR9)^0.5)</f>
        <v>1.0249996374814476</v>
      </c>
      <c r="BW9" s="22">
        <f t="shared" ref="BW9:BW19" si="8">BL9/BT9</f>
        <v>1.9371480472297911</v>
      </c>
    </row>
    <row r="10" spans="1:93" x14ac:dyDescent="0.3">
      <c r="A10" t="s">
        <v>105</v>
      </c>
      <c r="B10" s="23" t="s">
        <v>108</v>
      </c>
      <c r="C10" s="24" t="s">
        <v>109</v>
      </c>
      <c r="D10" s="25">
        <v>54.1</v>
      </c>
      <c r="E10" s="25">
        <v>1.62</v>
      </c>
      <c r="F10" s="25">
        <v>2.15</v>
      </c>
      <c r="G10" s="25">
        <v>2.0699999999999998</v>
      </c>
      <c r="H10" s="25">
        <v>4.3899999999999997</v>
      </c>
      <c r="I10" s="25">
        <v>3.67</v>
      </c>
      <c r="J10" s="25">
        <v>0.04</v>
      </c>
      <c r="K10" s="26">
        <v>5.0000000000000001E-3</v>
      </c>
      <c r="L10" s="25">
        <v>0.01</v>
      </c>
      <c r="M10" s="25">
        <v>7.0000000000000007E-2</v>
      </c>
      <c r="N10" s="25">
        <v>30.8</v>
      </c>
      <c r="O10" s="20">
        <f t="shared" si="4"/>
        <v>98.924999999999997</v>
      </c>
      <c r="Q10">
        <v>33</v>
      </c>
      <c r="S10">
        <v>97</v>
      </c>
      <c r="T10">
        <v>41</v>
      </c>
      <c r="U10">
        <v>2</v>
      </c>
      <c r="W10">
        <v>1</v>
      </c>
      <c r="X10">
        <v>337</v>
      </c>
      <c r="Y10">
        <v>6</v>
      </c>
      <c r="Z10">
        <v>0</v>
      </c>
      <c r="AA10">
        <v>3</v>
      </c>
      <c r="AB10">
        <v>121</v>
      </c>
      <c r="AC10">
        <v>2</v>
      </c>
      <c r="AD10">
        <v>0</v>
      </c>
      <c r="AE10">
        <v>194</v>
      </c>
      <c r="AF10">
        <v>9</v>
      </c>
      <c r="AG10">
        <v>2</v>
      </c>
      <c r="AH10">
        <v>9</v>
      </c>
      <c r="AX10">
        <v>6.8</v>
      </c>
      <c r="AY10">
        <v>37.799999999999997</v>
      </c>
      <c r="AZ10">
        <v>1.3</v>
      </c>
      <c r="BA10">
        <v>4.4000000000000004</v>
      </c>
      <c r="BB10" s="21">
        <v>1</v>
      </c>
      <c r="BC10">
        <v>0.3</v>
      </c>
      <c r="BD10">
        <v>1.1000000000000001</v>
      </c>
      <c r="BE10">
        <v>0.3</v>
      </c>
      <c r="BF10">
        <v>1.2</v>
      </c>
      <c r="BG10">
        <v>0.2</v>
      </c>
      <c r="BH10">
        <v>0.7</v>
      </c>
      <c r="BI10">
        <v>0.1</v>
      </c>
      <c r="BJ10">
        <v>0.8</v>
      </c>
      <c r="BK10">
        <v>0.1</v>
      </c>
      <c r="BL10" s="22">
        <f t="shared" si="5"/>
        <v>18.528610354223432</v>
      </c>
      <c r="BM10" s="22">
        <f t="shared" si="5"/>
        <v>39.498432601880879</v>
      </c>
      <c r="BN10" s="22">
        <f t="shared" si="5"/>
        <v>9.4890510948905114</v>
      </c>
      <c r="BO10" s="22">
        <f t="shared" si="5"/>
        <v>6.1884669479606194</v>
      </c>
      <c r="BP10" s="22">
        <f t="shared" si="5"/>
        <v>4.329004329004329</v>
      </c>
      <c r="BQ10" s="22">
        <f t="shared" si="5"/>
        <v>3.4482758620689657</v>
      </c>
      <c r="BR10" s="22">
        <f t="shared" si="5"/>
        <v>3.5947712418300659</v>
      </c>
      <c r="BS10" s="22">
        <f t="shared" si="5"/>
        <v>5.1724137931034475</v>
      </c>
      <c r="BT10" s="22">
        <f t="shared" si="5"/>
        <v>4.838709677419355</v>
      </c>
      <c r="BU10" s="22">
        <f t="shared" si="6"/>
        <v>2.9788390968123708</v>
      </c>
      <c r="BV10" s="22">
        <f t="shared" si="7"/>
        <v>0.87412262790114237</v>
      </c>
      <c r="BW10" s="22">
        <f t="shared" si="8"/>
        <v>3.8292461398728426</v>
      </c>
      <c r="CC10">
        <v>-7.1</v>
      </c>
      <c r="CG10">
        <v>-14.9</v>
      </c>
      <c r="CH10" s="21">
        <f>1.03*CG10+30.86</f>
        <v>15.512999999999998</v>
      </c>
      <c r="CM10" t="s">
        <v>110</v>
      </c>
      <c r="CN10" t="s">
        <v>111</v>
      </c>
      <c r="CO10" t="s">
        <v>112</v>
      </c>
    </row>
    <row r="11" spans="1:93" x14ac:dyDescent="0.3">
      <c r="A11" t="s">
        <v>105</v>
      </c>
      <c r="B11" s="23" t="s">
        <v>108</v>
      </c>
      <c r="C11" s="24" t="s">
        <v>113</v>
      </c>
      <c r="D11" s="25">
        <v>53.4</v>
      </c>
      <c r="E11" s="25">
        <v>1.27</v>
      </c>
      <c r="F11" s="25">
        <v>8.68</v>
      </c>
      <c r="G11" s="25">
        <v>1.76</v>
      </c>
      <c r="H11" s="27">
        <v>5.33</v>
      </c>
      <c r="I11" s="25">
        <v>3.26</v>
      </c>
      <c r="J11" s="25">
        <v>0.04</v>
      </c>
      <c r="K11" s="25">
        <v>0.03</v>
      </c>
      <c r="L11" s="26">
        <v>5.0000000000000001E-3</v>
      </c>
      <c r="M11" s="25">
        <v>0.09</v>
      </c>
      <c r="N11" s="25">
        <v>24.9</v>
      </c>
      <c r="O11" s="20">
        <f t="shared" si="4"/>
        <v>98.765000000000015</v>
      </c>
      <c r="Q11">
        <v>214</v>
      </c>
      <c r="S11">
        <v>305</v>
      </c>
      <c r="T11">
        <v>34</v>
      </c>
      <c r="U11">
        <v>3</v>
      </c>
      <c r="W11">
        <v>2</v>
      </c>
      <c r="X11">
        <v>766</v>
      </c>
      <c r="Y11">
        <v>7</v>
      </c>
      <c r="Z11">
        <v>2</v>
      </c>
      <c r="AA11">
        <v>4</v>
      </c>
      <c r="AB11">
        <v>67</v>
      </c>
      <c r="AC11">
        <v>1</v>
      </c>
      <c r="AD11">
        <v>1</v>
      </c>
      <c r="AE11">
        <v>335</v>
      </c>
      <c r="AF11">
        <v>6</v>
      </c>
      <c r="AG11">
        <v>114</v>
      </c>
      <c r="AH11">
        <v>10</v>
      </c>
      <c r="AX11">
        <v>3.6</v>
      </c>
      <c r="AY11">
        <v>20.100000000000001</v>
      </c>
      <c r="AZ11">
        <v>0.7</v>
      </c>
      <c r="BA11">
        <v>2.4</v>
      </c>
      <c r="BB11">
        <v>0.6</v>
      </c>
      <c r="BC11">
        <v>0.2</v>
      </c>
      <c r="BD11">
        <v>0.7</v>
      </c>
      <c r="BE11">
        <v>0.2</v>
      </c>
      <c r="BF11">
        <v>0.7</v>
      </c>
      <c r="BG11">
        <v>0.2</v>
      </c>
      <c r="BH11">
        <v>0.6</v>
      </c>
      <c r="BI11">
        <v>0.1</v>
      </c>
      <c r="BJ11">
        <v>0.4</v>
      </c>
      <c r="BK11">
        <v>0.1</v>
      </c>
      <c r="BL11" s="22">
        <f t="shared" si="5"/>
        <v>9.8092643051771127</v>
      </c>
      <c r="BM11" s="22">
        <f t="shared" si="5"/>
        <v>21.003134796238246</v>
      </c>
      <c r="BN11" s="22">
        <f t="shared" si="5"/>
        <v>5.10948905109489</v>
      </c>
      <c r="BO11" s="22">
        <f t="shared" si="5"/>
        <v>3.3755274261603376</v>
      </c>
      <c r="BP11" s="22">
        <f t="shared" si="5"/>
        <v>2.5974025974025974</v>
      </c>
      <c r="BQ11" s="22">
        <f t="shared" si="5"/>
        <v>2.298850574712644</v>
      </c>
      <c r="BR11" s="22">
        <f t="shared" si="5"/>
        <v>2.2875816993464051</v>
      </c>
      <c r="BS11" s="22">
        <f t="shared" si="5"/>
        <v>3.4482758620689657</v>
      </c>
      <c r="BT11" s="22">
        <f t="shared" si="5"/>
        <v>2.82258064516129</v>
      </c>
      <c r="BU11" s="22">
        <f t="shared" si="6"/>
        <v>2.9667241366645714</v>
      </c>
      <c r="BV11" s="22">
        <f t="shared" si="7"/>
        <v>0.94308926421912731</v>
      </c>
      <c r="BW11" s="22">
        <f t="shared" si="8"/>
        <v>3.4752822109770345</v>
      </c>
      <c r="CC11">
        <v>-6.8</v>
      </c>
      <c r="CG11">
        <v>-14.6</v>
      </c>
      <c r="CH11" s="21">
        <f>1.03*CG11+30.86</f>
        <v>15.821999999999999</v>
      </c>
      <c r="CM11" t="s">
        <v>113</v>
      </c>
      <c r="CN11" t="s">
        <v>111</v>
      </c>
      <c r="CO11" t="s">
        <v>112</v>
      </c>
    </row>
    <row r="12" spans="1:93" x14ac:dyDescent="0.3">
      <c r="A12" t="s">
        <v>105</v>
      </c>
      <c r="B12" s="23" t="s">
        <v>108</v>
      </c>
      <c r="C12" s="24" t="s">
        <v>114</v>
      </c>
      <c r="D12" s="28">
        <v>53</v>
      </c>
      <c r="E12" s="25">
        <v>0.94</v>
      </c>
      <c r="F12" s="25">
        <v>2.84</v>
      </c>
      <c r="G12" s="25">
        <v>2.78</v>
      </c>
      <c r="H12" s="25">
        <v>6.15</v>
      </c>
      <c r="I12" s="27">
        <v>2.4</v>
      </c>
      <c r="J12" s="25">
        <v>0.03</v>
      </c>
      <c r="K12" s="25">
        <v>0.02</v>
      </c>
      <c r="L12" s="26">
        <v>5.0000000000000001E-3</v>
      </c>
      <c r="M12" s="25">
        <v>0.15</v>
      </c>
      <c r="N12" s="25">
        <v>30.3</v>
      </c>
      <c r="O12" s="20">
        <f t="shared" si="4"/>
        <v>98.615000000000009</v>
      </c>
      <c r="Q12">
        <v>17</v>
      </c>
      <c r="S12">
        <v>372</v>
      </c>
      <c r="T12">
        <v>89</v>
      </c>
      <c r="U12">
        <v>5</v>
      </c>
      <c r="W12">
        <v>3</v>
      </c>
      <c r="X12">
        <v>907</v>
      </c>
      <c r="Y12">
        <v>3</v>
      </c>
      <c r="Z12">
        <v>0</v>
      </c>
      <c r="AA12">
        <v>3</v>
      </c>
      <c r="AB12">
        <v>41</v>
      </c>
      <c r="AC12">
        <v>1</v>
      </c>
      <c r="AD12">
        <v>4</v>
      </c>
      <c r="AE12">
        <v>652</v>
      </c>
      <c r="AF12">
        <v>7</v>
      </c>
      <c r="AG12">
        <v>87</v>
      </c>
      <c r="AH12">
        <v>15</v>
      </c>
      <c r="AX12">
        <v>2.8</v>
      </c>
      <c r="AY12">
        <v>18.399999999999999</v>
      </c>
      <c r="AZ12">
        <v>0.6</v>
      </c>
      <c r="BA12">
        <v>1.9</v>
      </c>
      <c r="BB12">
        <v>0.7</v>
      </c>
      <c r="BC12">
        <v>0.3</v>
      </c>
      <c r="BD12">
        <v>1.2</v>
      </c>
      <c r="BE12">
        <v>0.2</v>
      </c>
      <c r="BF12">
        <v>0.9</v>
      </c>
      <c r="BG12">
        <v>0.1</v>
      </c>
      <c r="BH12">
        <v>0.5</v>
      </c>
      <c r="BI12">
        <v>0.1</v>
      </c>
      <c r="BJ12">
        <v>0.6</v>
      </c>
      <c r="BK12">
        <v>0.1</v>
      </c>
      <c r="BL12" s="22">
        <f t="shared" si="5"/>
        <v>7.6294277929155312</v>
      </c>
      <c r="BM12" s="22">
        <f t="shared" si="5"/>
        <v>19.226750261233018</v>
      </c>
      <c r="BN12" s="22">
        <f t="shared" si="5"/>
        <v>4.3795620437956195</v>
      </c>
      <c r="BO12" s="22">
        <f t="shared" si="5"/>
        <v>2.6722925457102673</v>
      </c>
      <c r="BP12" s="22">
        <f t="shared" si="5"/>
        <v>3.0303030303030298</v>
      </c>
      <c r="BQ12" s="22">
        <f t="shared" si="5"/>
        <v>3.4482758620689657</v>
      </c>
      <c r="BR12" s="22">
        <f t="shared" si="5"/>
        <v>3.9215686274509802</v>
      </c>
      <c r="BS12" s="22">
        <f t="shared" si="5"/>
        <v>3.4482758620689657</v>
      </c>
      <c r="BT12" s="22">
        <f t="shared" si="5"/>
        <v>3.6290322580645165</v>
      </c>
      <c r="BU12" s="22">
        <f t="shared" si="6"/>
        <v>3.3261709030014801</v>
      </c>
      <c r="BV12" s="22">
        <f t="shared" si="7"/>
        <v>1.0002972209903649</v>
      </c>
      <c r="BW12" s="22">
        <f t="shared" si="8"/>
        <v>2.102331214047835</v>
      </c>
    </row>
    <row r="13" spans="1:93" x14ac:dyDescent="0.3">
      <c r="A13" t="s">
        <v>105</v>
      </c>
      <c r="B13" s="16" t="s">
        <v>106</v>
      </c>
      <c r="C13" s="17" t="s">
        <v>115</v>
      </c>
      <c r="D13" s="18">
        <v>52.4</v>
      </c>
      <c r="E13" s="18">
        <v>5.71</v>
      </c>
      <c r="F13" s="18">
        <v>22.4</v>
      </c>
      <c r="G13" s="18">
        <v>1.87</v>
      </c>
      <c r="H13" s="18">
        <v>5.78</v>
      </c>
      <c r="I13" s="18">
        <v>5.24</v>
      </c>
      <c r="J13" s="19">
        <v>5.0000000000000001E-3</v>
      </c>
      <c r="K13" s="18">
        <v>0.01</v>
      </c>
      <c r="L13" s="19">
        <v>5.0000000000000001E-3</v>
      </c>
      <c r="M13" s="18">
        <v>0.09</v>
      </c>
      <c r="N13" s="25">
        <v>5.0999999999999996</v>
      </c>
      <c r="O13" s="20">
        <f t="shared" si="4"/>
        <v>98.609999999999985</v>
      </c>
      <c r="Q13">
        <v>98</v>
      </c>
      <c r="S13">
        <v>397</v>
      </c>
      <c r="T13">
        <v>75</v>
      </c>
      <c r="U13">
        <v>12</v>
      </c>
      <c r="W13">
        <v>2</v>
      </c>
      <c r="X13">
        <v>1078</v>
      </c>
      <c r="Y13">
        <v>12</v>
      </c>
      <c r="Z13">
        <v>0</v>
      </c>
      <c r="AA13">
        <v>5</v>
      </c>
      <c r="AB13">
        <v>47</v>
      </c>
      <c r="AC13">
        <v>1</v>
      </c>
      <c r="AD13">
        <v>1</v>
      </c>
      <c r="AE13">
        <v>594</v>
      </c>
      <c r="AF13">
        <v>8</v>
      </c>
      <c r="AG13">
        <v>541</v>
      </c>
      <c r="AH13">
        <v>13</v>
      </c>
      <c r="AX13" s="21">
        <v>5.9</v>
      </c>
      <c r="AY13" s="21">
        <v>30.5</v>
      </c>
      <c r="AZ13" s="21">
        <v>1.1000000000000001</v>
      </c>
      <c r="BA13" s="21">
        <v>4.5</v>
      </c>
      <c r="BB13" s="21">
        <v>1</v>
      </c>
      <c r="BC13" s="21">
        <v>0.3</v>
      </c>
      <c r="BD13" s="21">
        <v>1.1000000000000001</v>
      </c>
      <c r="BE13" s="21">
        <v>0.2</v>
      </c>
      <c r="BF13" s="21">
        <v>1.1000000000000001</v>
      </c>
      <c r="BG13" s="21">
        <v>0.2</v>
      </c>
      <c r="BH13" s="21">
        <v>0.5</v>
      </c>
      <c r="BI13" s="21">
        <v>0.1</v>
      </c>
      <c r="BJ13" s="21">
        <v>0.5</v>
      </c>
      <c r="BK13" s="21">
        <v>0.1</v>
      </c>
      <c r="BL13" s="22">
        <f t="shared" si="5"/>
        <v>16.076294277929158</v>
      </c>
      <c r="BM13" s="22">
        <f t="shared" si="5"/>
        <v>31.87042842215256</v>
      </c>
      <c r="BN13" s="22">
        <f t="shared" si="5"/>
        <v>8.0291970802919703</v>
      </c>
      <c r="BO13" s="22">
        <f t="shared" si="5"/>
        <v>6.3291139240506329</v>
      </c>
      <c r="BP13" s="22">
        <f t="shared" si="5"/>
        <v>4.329004329004329</v>
      </c>
      <c r="BQ13" s="22">
        <f t="shared" si="5"/>
        <v>3.4482758620689657</v>
      </c>
      <c r="BR13" s="22">
        <f t="shared" si="5"/>
        <v>3.5947712418300659</v>
      </c>
      <c r="BS13" s="22">
        <f t="shared" si="5"/>
        <v>3.4482758620689657</v>
      </c>
      <c r="BT13" s="22">
        <f t="shared" si="5"/>
        <v>4.435483870967742</v>
      </c>
      <c r="BU13" s="22">
        <f t="shared" si="6"/>
        <v>2.8051679537553724</v>
      </c>
      <c r="BV13" s="22">
        <f t="shared" si="7"/>
        <v>0.87412262790114237</v>
      </c>
      <c r="BW13" s="22">
        <f t="shared" si="8"/>
        <v>3.6244736190240281</v>
      </c>
      <c r="CH13" s="21"/>
    </row>
    <row r="14" spans="1:93" x14ac:dyDescent="0.3">
      <c r="A14" t="s">
        <v>105</v>
      </c>
      <c r="B14" s="23" t="s">
        <v>108</v>
      </c>
      <c r="C14" s="24" t="s">
        <v>116</v>
      </c>
      <c r="D14" s="25">
        <v>51.7</v>
      </c>
      <c r="E14" s="25">
        <v>2.4</v>
      </c>
      <c r="F14" s="25">
        <v>7.71</v>
      </c>
      <c r="G14" s="25">
        <v>5.09</v>
      </c>
      <c r="H14" s="25">
        <v>3.85</v>
      </c>
      <c r="I14" s="25">
        <v>3.75</v>
      </c>
      <c r="J14" s="25">
        <v>0.05</v>
      </c>
      <c r="K14" s="25">
        <v>0.03</v>
      </c>
      <c r="L14" s="25">
        <v>0.05</v>
      </c>
      <c r="M14" s="25">
        <v>0.41</v>
      </c>
      <c r="N14" s="25">
        <v>24.6</v>
      </c>
      <c r="O14" s="20">
        <f t="shared" si="4"/>
        <v>99.639999999999986</v>
      </c>
      <c r="Q14">
        <v>137</v>
      </c>
      <c r="S14">
        <v>174</v>
      </c>
      <c r="T14">
        <v>198</v>
      </c>
      <c r="U14">
        <v>9</v>
      </c>
      <c r="W14">
        <v>7</v>
      </c>
      <c r="X14">
        <v>643</v>
      </c>
      <c r="Y14">
        <v>41</v>
      </c>
      <c r="Z14">
        <v>1</v>
      </c>
      <c r="AA14">
        <v>8</v>
      </c>
      <c r="AB14">
        <v>75</v>
      </c>
      <c r="AC14">
        <v>4</v>
      </c>
      <c r="AD14">
        <v>2</v>
      </c>
      <c r="AE14">
        <v>718</v>
      </c>
      <c r="AF14">
        <v>10</v>
      </c>
      <c r="AG14">
        <v>297</v>
      </c>
      <c r="AH14">
        <v>44</v>
      </c>
      <c r="AX14">
        <v>18.7</v>
      </c>
      <c r="AY14">
        <v>99</v>
      </c>
      <c r="AZ14">
        <v>3.6</v>
      </c>
      <c r="BA14">
        <v>12.9</v>
      </c>
      <c r="BB14" s="21">
        <v>2</v>
      </c>
      <c r="BC14">
        <v>0.5</v>
      </c>
      <c r="BD14">
        <v>1.7</v>
      </c>
      <c r="BE14">
        <v>0.2</v>
      </c>
      <c r="BF14">
        <v>1.7</v>
      </c>
      <c r="BG14">
        <v>0.3</v>
      </c>
      <c r="BH14">
        <v>0.8</v>
      </c>
      <c r="BI14">
        <v>0.1</v>
      </c>
      <c r="BJ14">
        <v>1.1000000000000001</v>
      </c>
      <c r="BK14" s="21">
        <v>1</v>
      </c>
      <c r="BL14" s="22">
        <f t="shared" si="5"/>
        <v>50.95367847411444</v>
      </c>
      <c r="BM14" s="22">
        <f t="shared" si="5"/>
        <v>103.44827586206897</v>
      </c>
      <c r="BN14" s="22">
        <f t="shared" si="5"/>
        <v>26.277372262773721</v>
      </c>
      <c r="BO14" s="22">
        <f t="shared" si="5"/>
        <v>18.143459915611817</v>
      </c>
      <c r="BP14" s="22">
        <f t="shared" si="5"/>
        <v>8.6580086580086579</v>
      </c>
      <c r="BQ14" s="22">
        <f t="shared" si="5"/>
        <v>5.7471264367816097</v>
      </c>
      <c r="BR14" s="22">
        <f t="shared" si="5"/>
        <v>5.5555555555555554</v>
      </c>
      <c r="BS14" s="22">
        <f t="shared" si="5"/>
        <v>3.4482758620689657</v>
      </c>
      <c r="BT14" s="22">
        <f t="shared" si="5"/>
        <v>6.854838709677419</v>
      </c>
      <c r="BU14" s="22">
        <f t="shared" si="6"/>
        <v>2.8271217961450001</v>
      </c>
      <c r="BV14" s="22">
        <f t="shared" si="7"/>
        <v>0.82866309246192538</v>
      </c>
      <c r="BW14" s="22">
        <f t="shared" si="8"/>
        <v>7.4332425068119896</v>
      </c>
      <c r="CH14" s="21"/>
    </row>
    <row r="15" spans="1:93" x14ac:dyDescent="0.3">
      <c r="A15" t="s">
        <v>105</v>
      </c>
      <c r="B15" s="23" t="s">
        <v>108</v>
      </c>
      <c r="C15" s="24" t="s">
        <v>117</v>
      </c>
      <c r="D15" s="25">
        <v>51.7</v>
      </c>
      <c r="E15" s="25">
        <v>1.91</v>
      </c>
      <c r="F15" s="25">
        <v>6.31</v>
      </c>
      <c r="G15" s="25">
        <v>2.11</v>
      </c>
      <c r="H15" s="25">
        <v>6.59</v>
      </c>
      <c r="I15" s="25">
        <v>4.7300000000000004</v>
      </c>
      <c r="J15" s="25">
        <v>0.15</v>
      </c>
      <c r="K15" s="25">
        <v>0.02</v>
      </c>
      <c r="L15" s="26">
        <v>5.0000000000000001E-3</v>
      </c>
      <c r="M15" s="25">
        <v>0.17</v>
      </c>
      <c r="N15" s="25">
        <v>25.3</v>
      </c>
      <c r="O15" s="20">
        <f t="shared" si="4"/>
        <v>98.995000000000005</v>
      </c>
      <c r="Q15">
        <v>600</v>
      </c>
      <c r="S15">
        <v>162</v>
      </c>
      <c r="T15">
        <v>62</v>
      </c>
      <c r="U15">
        <v>448</v>
      </c>
      <c r="W15">
        <v>3</v>
      </c>
      <c r="X15">
        <v>609</v>
      </c>
      <c r="Y15">
        <v>24</v>
      </c>
      <c r="Z15">
        <v>5</v>
      </c>
      <c r="AA15">
        <v>3</v>
      </c>
      <c r="AB15">
        <v>49</v>
      </c>
      <c r="AC15">
        <v>2</v>
      </c>
      <c r="AD15">
        <v>2</v>
      </c>
      <c r="AE15">
        <v>581</v>
      </c>
      <c r="AF15">
        <v>6</v>
      </c>
      <c r="AG15">
        <v>728</v>
      </c>
      <c r="AH15">
        <v>16</v>
      </c>
      <c r="AX15">
        <v>8.3000000000000007</v>
      </c>
      <c r="AY15">
        <v>38.700000000000003</v>
      </c>
      <c r="AZ15">
        <v>1.2</v>
      </c>
      <c r="BA15">
        <v>4.3</v>
      </c>
      <c r="BB15">
        <v>0.7</v>
      </c>
      <c r="BC15">
        <v>0.2</v>
      </c>
      <c r="BD15">
        <v>0.6</v>
      </c>
      <c r="BE15">
        <v>0.1</v>
      </c>
      <c r="BF15">
        <v>0.7</v>
      </c>
      <c r="BG15">
        <v>0.1</v>
      </c>
      <c r="BH15">
        <v>0.5</v>
      </c>
      <c r="BI15">
        <v>0.1</v>
      </c>
      <c r="BJ15">
        <v>0.6</v>
      </c>
      <c r="BK15">
        <v>0.1</v>
      </c>
      <c r="BL15" s="22">
        <f t="shared" si="5"/>
        <v>22.6158038147139</v>
      </c>
      <c r="BM15" s="22">
        <f t="shared" si="5"/>
        <v>40.43887147335424</v>
      </c>
      <c r="BN15" s="22">
        <f t="shared" si="5"/>
        <v>8.7591240875912391</v>
      </c>
      <c r="BO15" s="22">
        <f t="shared" si="5"/>
        <v>6.0478199718706049</v>
      </c>
      <c r="BP15" s="22">
        <f t="shared" si="5"/>
        <v>3.0303030303030298</v>
      </c>
      <c r="BQ15" s="22">
        <f t="shared" si="5"/>
        <v>2.298850574712644</v>
      </c>
      <c r="BR15" s="22">
        <f t="shared" si="5"/>
        <v>1.9607843137254901</v>
      </c>
      <c r="BS15" s="22">
        <f t="shared" si="5"/>
        <v>1.7241379310344829</v>
      </c>
      <c r="BT15" s="22">
        <f t="shared" si="5"/>
        <v>2.82258064516129</v>
      </c>
      <c r="BU15" s="22">
        <f t="shared" si="6"/>
        <v>2.8731789352325845</v>
      </c>
      <c r="BV15" s="22">
        <f t="shared" si="7"/>
        <v>0.94308926421912731</v>
      </c>
      <c r="BW15" s="22">
        <f t="shared" si="8"/>
        <v>8.0124562086414972</v>
      </c>
      <c r="CC15">
        <v>-5.9</v>
      </c>
      <c r="CG15">
        <v>-14.8</v>
      </c>
      <c r="CH15" s="21">
        <f>1.03*CG15+30.86</f>
        <v>15.615999999999998</v>
      </c>
      <c r="CM15" t="s">
        <v>117</v>
      </c>
      <c r="CN15" t="s">
        <v>118</v>
      </c>
      <c r="CO15" t="s">
        <v>119</v>
      </c>
    </row>
    <row r="16" spans="1:93" x14ac:dyDescent="0.3">
      <c r="A16" t="s">
        <v>105</v>
      </c>
      <c r="B16" s="16" t="s">
        <v>106</v>
      </c>
      <c r="C16" s="17" t="s">
        <v>120</v>
      </c>
      <c r="D16" s="18">
        <v>50.5</v>
      </c>
      <c r="E16" s="18">
        <v>1.94</v>
      </c>
      <c r="F16" s="20">
        <v>22</v>
      </c>
      <c r="G16" s="18">
        <v>4.16</v>
      </c>
      <c r="H16" s="18">
        <v>4.93</v>
      </c>
      <c r="I16" s="18">
        <v>5.5</v>
      </c>
      <c r="J16" s="18">
        <v>0.42</v>
      </c>
      <c r="K16" s="18">
        <v>0.03</v>
      </c>
      <c r="L16" s="19">
        <v>5.0000000000000001E-3</v>
      </c>
      <c r="M16" s="18">
        <v>0.26</v>
      </c>
      <c r="N16" s="18">
        <v>9.5</v>
      </c>
      <c r="O16" s="20">
        <f t="shared" si="4"/>
        <v>99.245000000000005</v>
      </c>
      <c r="Q16" s="29">
        <v>30000</v>
      </c>
      <c r="S16">
        <v>243</v>
      </c>
      <c r="T16">
        <v>48</v>
      </c>
      <c r="U16">
        <v>7</v>
      </c>
      <c r="W16">
        <v>4</v>
      </c>
      <c r="X16">
        <v>662</v>
      </c>
      <c r="Y16">
        <v>4</v>
      </c>
      <c r="Z16">
        <v>20</v>
      </c>
      <c r="AA16">
        <v>7</v>
      </c>
      <c r="AB16">
        <v>56</v>
      </c>
      <c r="AC16">
        <v>3</v>
      </c>
      <c r="AD16">
        <v>2</v>
      </c>
      <c r="AE16">
        <v>397</v>
      </c>
      <c r="AF16">
        <v>11</v>
      </c>
      <c r="AG16">
        <v>313</v>
      </c>
      <c r="AH16">
        <v>28</v>
      </c>
      <c r="AX16" s="21">
        <v>10</v>
      </c>
      <c r="AY16" s="21">
        <v>54.1</v>
      </c>
      <c r="AZ16" s="21">
        <v>2</v>
      </c>
      <c r="BA16" s="21">
        <v>8.4</v>
      </c>
      <c r="BB16" s="21">
        <v>1.7</v>
      </c>
      <c r="BC16" s="21">
        <v>0.5</v>
      </c>
      <c r="BD16" s="21">
        <v>1.6</v>
      </c>
      <c r="BE16" s="21">
        <v>0.3</v>
      </c>
      <c r="BF16" s="21">
        <v>1.8</v>
      </c>
      <c r="BG16" s="21">
        <v>3</v>
      </c>
      <c r="BH16" s="21">
        <v>0.9</v>
      </c>
      <c r="BI16" s="21">
        <v>0.1</v>
      </c>
      <c r="BJ16" s="21">
        <v>1</v>
      </c>
      <c r="BK16" s="21">
        <v>0.1</v>
      </c>
      <c r="BL16" s="22">
        <f t="shared" si="5"/>
        <v>27.247956403269754</v>
      </c>
      <c r="BM16" s="22">
        <f t="shared" si="5"/>
        <v>56.530825496342743</v>
      </c>
      <c r="BN16" s="22">
        <f t="shared" si="5"/>
        <v>14.5985401459854</v>
      </c>
      <c r="BO16" s="22">
        <f t="shared" si="5"/>
        <v>11.814345991561183</v>
      </c>
      <c r="BP16" s="22">
        <f t="shared" si="5"/>
        <v>7.3593073593073584</v>
      </c>
      <c r="BQ16" s="22">
        <f t="shared" si="5"/>
        <v>5.7471264367816097</v>
      </c>
      <c r="BR16" s="22">
        <f t="shared" si="5"/>
        <v>5.2287581699346406</v>
      </c>
      <c r="BS16" s="22">
        <f t="shared" si="5"/>
        <v>5.1724137931034475</v>
      </c>
      <c r="BT16" s="22">
        <f t="shared" si="5"/>
        <v>7.2580645161290329</v>
      </c>
      <c r="BU16" s="22">
        <f t="shared" si="6"/>
        <v>2.8344163545201848</v>
      </c>
      <c r="BV16" s="22"/>
      <c r="BW16" s="22">
        <f t="shared" si="8"/>
        <v>3.7541628822282767</v>
      </c>
      <c r="BX16" t="s">
        <v>121</v>
      </c>
    </row>
    <row r="17" spans="1:93" x14ac:dyDescent="0.3">
      <c r="A17" t="s">
        <v>105</v>
      </c>
      <c r="B17" s="23" t="s">
        <v>108</v>
      </c>
      <c r="C17" s="24" t="s">
        <v>122</v>
      </c>
      <c r="D17" s="25">
        <v>50.3</v>
      </c>
      <c r="E17" s="25">
        <v>6.06</v>
      </c>
      <c r="F17" s="25">
        <v>5.12</v>
      </c>
      <c r="G17" s="25">
        <v>1.98</v>
      </c>
      <c r="H17" s="25">
        <v>5.66</v>
      </c>
      <c r="I17" s="25">
        <v>3.49</v>
      </c>
      <c r="J17" s="25">
        <v>0.05</v>
      </c>
      <c r="K17" s="25">
        <v>0.03</v>
      </c>
      <c r="L17" s="25">
        <v>0.18</v>
      </c>
      <c r="M17" s="27">
        <v>0.2</v>
      </c>
      <c r="N17" s="25">
        <v>26.2</v>
      </c>
      <c r="O17" s="20">
        <f t="shared" si="4"/>
        <v>99.27</v>
      </c>
      <c r="Q17">
        <v>118</v>
      </c>
      <c r="S17">
        <v>141</v>
      </c>
      <c r="T17">
        <v>62</v>
      </c>
      <c r="U17">
        <v>18</v>
      </c>
      <c r="W17">
        <v>4</v>
      </c>
      <c r="X17">
        <v>388</v>
      </c>
      <c r="Y17">
        <v>74</v>
      </c>
      <c r="Z17">
        <v>1</v>
      </c>
      <c r="AA17">
        <v>5</v>
      </c>
      <c r="AB17">
        <v>87</v>
      </c>
      <c r="AC17">
        <v>2</v>
      </c>
      <c r="AD17">
        <v>3</v>
      </c>
      <c r="AE17">
        <v>478</v>
      </c>
      <c r="AF17">
        <v>12</v>
      </c>
      <c r="AG17">
        <v>153</v>
      </c>
      <c r="AH17">
        <v>25</v>
      </c>
      <c r="AX17">
        <v>6.3</v>
      </c>
      <c r="AY17">
        <v>34.700000000000003</v>
      </c>
      <c r="AZ17">
        <v>1.5</v>
      </c>
      <c r="BA17">
        <v>5.2</v>
      </c>
      <c r="BB17">
        <v>1.5</v>
      </c>
      <c r="BC17">
        <v>0.4</v>
      </c>
      <c r="BD17">
        <v>1.6</v>
      </c>
      <c r="BE17">
        <v>0.3</v>
      </c>
      <c r="BF17">
        <v>1.4</v>
      </c>
      <c r="BG17">
        <v>0.3</v>
      </c>
      <c r="BH17">
        <v>0.9</v>
      </c>
      <c r="BI17">
        <v>0.1</v>
      </c>
      <c r="BJ17">
        <v>0.7</v>
      </c>
      <c r="BK17">
        <v>0.1</v>
      </c>
      <c r="BL17" s="22">
        <f t="shared" si="5"/>
        <v>17.166212534059945</v>
      </c>
      <c r="BM17" s="22">
        <f t="shared" si="5"/>
        <v>36.259143155694886</v>
      </c>
      <c r="BN17" s="22">
        <f t="shared" si="5"/>
        <v>10.948905109489051</v>
      </c>
      <c r="BO17" s="22">
        <f t="shared" si="5"/>
        <v>7.313642756680732</v>
      </c>
      <c r="BP17" s="22">
        <f t="shared" si="5"/>
        <v>6.4935064935064934</v>
      </c>
      <c r="BQ17" s="22">
        <f t="shared" si="5"/>
        <v>4.597701149425288</v>
      </c>
      <c r="BR17" s="22">
        <f t="shared" si="5"/>
        <v>5.2287581699346406</v>
      </c>
      <c r="BS17" s="22">
        <f t="shared" si="5"/>
        <v>5.1724137931034475</v>
      </c>
      <c r="BT17" s="22">
        <f t="shared" si="5"/>
        <v>5.6451612903225801</v>
      </c>
      <c r="BU17" s="22">
        <f t="shared" si="6"/>
        <v>2.6448128632905017</v>
      </c>
      <c r="BV17" s="22">
        <f>BQ17/((BP17*BR17)^0.5)</f>
        <v>0.78904508882557678</v>
      </c>
      <c r="BW17" s="22">
        <f t="shared" si="8"/>
        <v>3.0408719346049047</v>
      </c>
      <c r="CC17">
        <v>-6.8</v>
      </c>
      <c r="CG17">
        <v>-14.7</v>
      </c>
      <c r="CH17" s="21">
        <f>1.03*CG17+30.86</f>
        <v>15.718999999999999</v>
      </c>
      <c r="CM17" t="s">
        <v>122</v>
      </c>
      <c r="CN17" t="s">
        <v>111</v>
      </c>
      <c r="CO17" t="s">
        <v>112</v>
      </c>
    </row>
    <row r="18" spans="1:93" x14ac:dyDescent="0.3">
      <c r="A18" t="s">
        <v>105</v>
      </c>
      <c r="B18" s="16" t="s">
        <v>106</v>
      </c>
      <c r="C18" s="17" t="s">
        <v>123</v>
      </c>
      <c r="D18" s="18">
        <v>50.2</v>
      </c>
      <c r="E18" s="18">
        <v>4.1900000000000004</v>
      </c>
      <c r="F18" s="18">
        <v>23.1</v>
      </c>
      <c r="G18" s="18">
        <v>3.29</v>
      </c>
      <c r="H18" s="18">
        <v>4.74</v>
      </c>
      <c r="I18" s="18">
        <v>6.03</v>
      </c>
      <c r="J18" s="18">
        <v>0.39</v>
      </c>
      <c r="K18" s="18">
        <v>0.02</v>
      </c>
      <c r="L18" s="19">
        <v>5.0000000000000001E-3</v>
      </c>
      <c r="M18" s="18">
        <v>0.19</v>
      </c>
      <c r="N18" s="20">
        <v>7</v>
      </c>
      <c r="O18" s="20">
        <f t="shared" si="4"/>
        <v>99.155000000000001</v>
      </c>
      <c r="Q18">
        <v>901</v>
      </c>
      <c r="S18">
        <v>288</v>
      </c>
      <c r="T18">
        <v>82</v>
      </c>
      <c r="U18">
        <v>4</v>
      </c>
      <c r="W18">
        <v>3</v>
      </c>
      <c r="X18">
        <v>829</v>
      </c>
      <c r="Y18">
        <v>21</v>
      </c>
      <c r="Z18">
        <v>23</v>
      </c>
      <c r="AA18">
        <v>6</v>
      </c>
      <c r="AB18">
        <v>111</v>
      </c>
      <c r="AC18">
        <v>2</v>
      </c>
      <c r="AD18">
        <v>1</v>
      </c>
      <c r="AE18">
        <v>336</v>
      </c>
      <c r="AF18">
        <v>10</v>
      </c>
      <c r="AG18">
        <v>327</v>
      </c>
      <c r="AH18">
        <v>19</v>
      </c>
      <c r="AX18" s="21">
        <v>5.6</v>
      </c>
      <c r="AY18" s="21">
        <v>31.1</v>
      </c>
      <c r="AZ18" s="21">
        <v>1.1000000000000001</v>
      </c>
      <c r="BA18" s="21">
        <v>4.7</v>
      </c>
      <c r="BB18" s="21">
        <v>0.9</v>
      </c>
      <c r="BC18" s="21">
        <v>0.4</v>
      </c>
      <c r="BD18" s="21">
        <v>1.1000000000000001</v>
      </c>
      <c r="BE18" s="21">
        <v>0.2</v>
      </c>
      <c r="BF18" s="21">
        <v>1.2</v>
      </c>
      <c r="BG18" s="21">
        <v>3</v>
      </c>
      <c r="BH18" s="21">
        <v>0.8</v>
      </c>
      <c r="BI18" s="21">
        <v>0.1</v>
      </c>
      <c r="BJ18" s="21">
        <v>0.5</v>
      </c>
      <c r="BK18" s="21">
        <v>0.1</v>
      </c>
      <c r="BL18" s="22">
        <f t="shared" si="5"/>
        <v>15.258855585831062</v>
      </c>
      <c r="BM18" s="22">
        <f t="shared" si="5"/>
        <v>32.497387669801469</v>
      </c>
      <c r="BN18" s="22">
        <f t="shared" si="5"/>
        <v>8.0291970802919703</v>
      </c>
      <c r="BO18" s="22">
        <f t="shared" si="5"/>
        <v>6.6104078762306617</v>
      </c>
      <c r="BP18" s="22">
        <f t="shared" si="5"/>
        <v>3.8961038961038961</v>
      </c>
      <c r="BQ18" s="22">
        <f t="shared" si="5"/>
        <v>4.597701149425288</v>
      </c>
      <c r="BR18" s="22">
        <f t="shared" si="5"/>
        <v>3.5947712418300659</v>
      </c>
      <c r="BS18" s="22">
        <f t="shared" si="5"/>
        <v>3.4482758620689657</v>
      </c>
      <c r="BT18" s="22">
        <f t="shared" si="5"/>
        <v>4.838709677419355</v>
      </c>
      <c r="BU18" s="22">
        <f t="shared" si="6"/>
        <v>2.9359686294438809</v>
      </c>
      <c r="BV18" s="22">
        <f>BQ18/((BP18*BR18)^0.5)</f>
        <v>1.2285415370930932</v>
      </c>
      <c r="BW18" s="30">
        <f t="shared" si="8"/>
        <v>3.1534968210717529</v>
      </c>
      <c r="CC18">
        <v>-7.9</v>
      </c>
      <c r="CG18">
        <v>-14.6</v>
      </c>
      <c r="CH18" s="21">
        <f>1.03*CG18+30.86</f>
        <v>15.821999999999999</v>
      </c>
      <c r="CM18" t="s">
        <v>123</v>
      </c>
      <c r="CN18" t="s">
        <v>124</v>
      </c>
      <c r="CO18" t="s">
        <v>125</v>
      </c>
    </row>
    <row r="19" spans="1:93" x14ac:dyDescent="0.3">
      <c r="A19" t="s">
        <v>105</v>
      </c>
      <c r="B19" s="16" t="s">
        <v>106</v>
      </c>
      <c r="C19" s="17" t="s">
        <v>126</v>
      </c>
      <c r="D19" s="18">
        <v>47.4</v>
      </c>
      <c r="E19" s="18">
        <v>6.71</v>
      </c>
      <c r="F19" s="18">
        <v>24.9</v>
      </c>
      <c r="G19" s="18">
        <v>3.48</v>
      </c>
      <c r="H19" s="18">
        <v>4.66</v>
      </c>
      <c r="I19" s="18">
        <v>6.18</v>
      </c>
      <c r="J19" s="18">
        <v>0.14000000000000001</v>
      </c>
      <c r="K19" s="18">
        <v>0.03</v>
      </c>
      <c r="L19" s="18">
        <v>0.05</v>
      </c>
      <c r="M19" s="18">
        <v>0.22</v>
      </c>
      <c r="N19" s="18">
        <v>5.4</v>
      </c>
      <c r="O19" s="20">
        <f t="shared" si="4"/>
        <v>99.169999999999987</v>
      </c>
      <c r="Q19">
        <v>355</v>
      </c>
      <c r="S19">
        <v>91</v>
      </c>
      <c r="T19">
        <v>68</v>
      </c>
      <c r="U19">
        <v>23</v>
      </c>
      <c r="W19">
        <v>3</v>
      </c>
      <c r="X19">
        <v>326</v>
      </c>
      <c r="Y19">
        <v>4</v>
      </c>
      <c r="Z19">
        <v>7</v>
      </c>
      <c r="AA19">
        <v>7</v>
      </c>
      <c r="AB19">
        <v>100</v>
      </c>
      <c r="AC19">
        <v>2</v>
      </c>
      <c r="AD19">
        <v>2</v>
      </c>
      <c r="AE19">
        <v>276</v>
      </c>
      <c r="AF19">
        <v>11</v>
      </c>
      <c r="AG19">
        <v>361</v>
      </c>
      <c r="AH19">
        <v>20</v>
      </c>
      <c r="AX19" s="21">
        <v>7.7</v>
      </c>
      <c r="AY19" s="21">
        <v>45.6</v>
      </c>
      <c r="AZ19" s="21">
        <v>1.4</v>
      </c>
      <c r="BA19" s="21">
        <v>6.2</v>
      </c>
      <c r="BB19" s="21">
        <v>1.4</v>
      </c>
      <c r="BC19" s="21">
        <v>0.3</v>
      </c>
      <c r="BD19" s="21">
        <v>1.2</v>
      </c>
      <c r="BE19" s="21">
        <v>0.3</v>
      </c>
      <c r="BF19" s="21">
        <v>1.5</v>
      </c>
      <c r="BG19" s="21">
        <v>0.3</v>
      </c>
      <c r="BH19" s="21">
        <v>1</v>
      </c>
      <c r="BI19" s="21">
        <v>0.1</v>
      </c>
      <c r="BJ19" s="21">
        <v>0.8</v>
      </c>
      <c r="BK19" s="21">
        <v>0.1</v>
      </c>
      <c r="BL19" s="22">
        <f t="shared" si="5"/>
        <v>20.980926430517712</v>
      </c>
      <c r="BM19" s="22">
        <f t="shared" si="5"/>
        <v>47.648902821316618</v>
      </c>
      <c r="BN19" s="22">
        <f t="shared" si="5"/>
        <v>10.21897810218978</v>
      </c>
      <c r="BO19" s="22">
        <f t="shared" si="5"/>
        <v>8.7201125175808727</v>
      </c>
      <c r="BP19" s="22">
        <f t="shared" si="5"/>
        <v>6.0606060606060597</v>
      </c>
      <c r="BQ19" s="22">
        <f t="shared" si="5"/>
        <v>3.4482758620689657</v>
      </c>
      <c r="BR19" s="22">
        <f t="shared" si="5"/>
        <v>3.9215686274509802</v>
      </c>
      <c r="BS19" s="22">
        <f t="shared" si="5"/>
        <v>5.1724137931034475</v>
      </c>
      <c r="BT19" s="22">
        <f t="shared" si="5"/>
        <v>6.0483870967741939</v>
      </c>
      <c r="BU19" s="22">
        <f t="shared" si="6"/>
        <v>3.2541445474245467</v>
      </c>
      <c r="BV19" s="31">
        <f>BQ19/((BP19*BR19)^0.5)</f>
        <v>0.70731694816434543</v>
      </c>
      <c r="BW19" s="22">
        <f t="shared" si="8"/>
        <v>3.4688465031789284</v>
      </c>
    </row>
    <row r="20" spans="1:93" x14ac:dyDescent="0.3">
      <c r="A20" t="s">
        <v>127</v>
      </c>
      <c r="B20" t="s">
        <v>128</v>
      </c>
      <c r="C20" t="s">
        <v>129</v>
      </c>
      <c r="D20" s="3">
        <v>47.250599999999999</v>
      </c>
      <c r="E20">
        <v>1.859</v>
      </c>
      <c r="F20">
        <v>6.6</v>
      </c>
      <c r="G20">
        <v>2.9</v>
      </c>
      <c r="H20">
        <v>4.9000000000000004</v>
      </c>
      <c r="I20">
        <v>2.9</v>
      </c>
      <c r="N20">
        <v>33.4</v>
      </c>
    </row>
    <row r="21" spans="1:93" x14ac:dyDescent="0.3">
      <c r="A21" t="s">
        <v>105</v>
      </c>
      <c r="B21" s="23" t="s">
        <v>108</v>
      </c>
      <c r="C21" s="24" t="s">
        <v>130</v>
      </c>
      <c r="D21" s="32">
        <v>46.5</v>
      </c>
      <c r="E21" s="25">
        <v>1.55</v>
      </c>
      <c r="F21" s="25">
        <v>10.9</v>
      </c>
      <c r="G21" s="27">
        <v>2.2200000000000002</v>
      </c>
      <c r="H21" s="25">
        <v>10.6</v>
      </c>
      <c r="I21" s="25">
        <v>5.77</v>
      </c>
      <c r="J21" s="25">
        <v>0.4</v>
      </c>
      <c r="K21" s="25">
        <v>0.05</v>
      </c>
      <c r="L21" s="25">
        <v>0.04</v>
      </c>
      <c r="M21" s="25">
        <v>0.13</v>
      </c>
      <c r="N21" s="25">
        <v>20.100000000000001</v>
      </c>
      <c r="O21" s="20">
        <f>SUM(D21:N21)</f>
        <v>98.259999999999991</v>
      </c>
      <c r="Q21">
        <v>790</v>
      </c>
      <c r="S21">
        <v>1030</v>
      </c>
      <c r="T21">
        <v>75</v>
      </c>
      <c r="U21">
        <v>438</v>
      </c>
      <c r="W21">
        <v>2</v>
      </c>
      <c r="X21">
        <v>1824</v>
      </c>
      <c r="Y21">
        <v>69</v>
      </c>
      <c r="Z21">
        <v>19</v>
      </c>
      <c r="AA21">
        <v>3</v>
      </c>
      <c r="AB21">
        <v>102</v>
      </c>
      <c r="AC21">
        <v>1</v>
      </c>
      <c r="AD21">
        <v>2</v>
      </c>
      <c r="AE21">
        <v>334</v>
      </c>
      <c r="AF21">
        <v>7</v>
      </c>
      <c r="AG21">
        <v>963</v>
      </c>
      <c r="AH21">
        <v>14</v>
      </c>
      <c r="AX21">
        <v>7.4</v>
      </c>
      <c r="AY21">
        <v>49.1</v>
      </c>
      <c r="AZ21">
        <v>1.6</v>
      </c>
      <c r="BA21" s="21">
        <v>6</v>
      </c>
      <c r="BB21">
        <v>1.1000000000000001</v>
      </c>
      <c r="BC21">
        <v>0.4</v>
      </c>
      <c r="BD21" s="21">
        <v>1</v>
      </c>
      <c r="BE21">
        <v>0.2</v>
      </c>
      <c r="BF21" s="21">
        <v>1</v>
      </c>
      <c r="BG21">
        <v>0.2</v>
      </c>
      <c r="BH21">
        <v>0.5</v>
      </c>
      <c r="BI21">
        <v>0.1</v>
      </c>
      <c r="BJ21">
        <v>0.4</v>
      </c>
      <c r="BK21">
        <v>0.1</v>
      </c>
      <c r="BL21" s="22">
        <f t="shared" ref="BL21:BT21" si="9">AX21/BL$4</f>
        <v>20.163487738419619</v>
      </c>
      <c r="BM21" s="22">
        <f t="shared" si="9"/>
        <v>51.306165099268554</v>
      </c>
      <c r="BN21" s="22">
        <f t="shared" si="9"/>
        <v>11.678832116788321</v>
      </c>
      <c r="BO21" s="22">
        <f t="shared" si="9"/>
        <v>8.4388185654008439</v>
      </c>
      <c r="BP21" s="22">
        <f t="shared" si="9"/>
        <v>4.7619047619047619</v>
      </c>
      <c r="BQ21" s="22">
        <f t="shared" si="9"/>
        <v>4.597701149425288</v>
      </c>
      <c r="BR21" s="22">
        <f t="shared" si="9"/>
        <v>3.2679738562091503</v>
      </c>
      <c r="BS21" s="22">
        <f t="shared" si="9"/>
        <v>3.4482758620689657</v>
      </c>
      <c r="BT21" s="22">
        <f t="shared" si="9"/>
        <v>4.032258064516129</v>
      </c>
      <c r="BU21" s="22">
        <f>BM21/((BL21*BN21)^0.5)</f>
        <v>3.3433898436841405</v>
      </c>
      <c r="BV21" s="22">
        <f>BQ21/((BP21*BR21)^0.5)</f>
        <v>1.1654968372015233</v>
      </c>
      <c r="BW21" s="22">
        <f>BL21/BT21</f>
        <v>5.0005449591280655</v>
      </c>
    </row>
    <row r="22" spans="1:93" x14ac:dyDescent="0.3">
      <c r="A22" t="s">
        <v>127</v>
      </c>
      <c r="B22" t="s">
        <v>128</v>
      </c>
      <c r="C22" t="s">
        <v>131</v>
      </c>
      <c r="D22" s="3">
        <v>46.088700000000003</v>
      </c>
      <c r="E22">
        <v>5.2910000000000004</v>
      </c>
      <c r="F22">
        <v>15.3</v>
      </c>
      <c r="G22">
        <v>1.9</v>
      </c>
      <c r="H22">
        <v>0.6</v>
      </c>
      <c r="I22">
        <v>0.4</v>
      </c>
      <c r="L22" s="3">
        <v>9.1679999999999998E-2</v>
      </c>
      <c r="N22">
        <v>26.7</v>
      </c>
      <c r="P22">
        <v>0.2</v>
      </c>
      <c r="CI22">
        <v>0.01</v>
      </c>
    </row>
    <row r="23" spans="1:93" x14ac:dyDescent="0.3">
      <c r="A23" t="s">
        <v>105</v>
      </c>
      <c r="B23" s="23" t="s">
        <v>108</v>
      </c>
      <c r="C23" s="24" t="s">
        <v>132</v>
      </c>
      <c r="D23" s="25">
        <v>45.9</v>
      </c>
      <c r="E23" s="25">
        <v>3.78</v>
      </c>
      <c r="F23" s="25">
        <v>1.52</v>
      </c>
      <c r="G23" s="27">
        <v>1.36</v>
      </c>
      <c r="H23" s="25">
        <v>9.58</v>
      </c>
      <c r="I23" s="25">
        <v>4.97</v>
      </c>
      <c r="J23" s="25">
        <v>0.1</v>
      </c>
      <c r="K23" s="26">
        <v>5.0000000000000001E-3</v>
      </c>
      <c r="L23" s="25">
        <v>0.05</v>
      </c>
      <c r="M23" s="25">
        <v>0.04</v>
      </c>
      <c r="N23" s="25">
        <v>31.6</v>
      </c>
      <c r="O23" s="20">
        <f>SUM(D23:N23)</f>
        <v>98.905000000000001</v>
      </c>
      <c r="Q23">
        <v>688</v>
      </c>
      <c r="S23">
        <v>181</v>
      </c>
      <c r="T23">
        <v>21</v>
      </c>
      <c r="U23">
        <v>39</v>
      </c>
      <c r="W23">
        <v>1</v>
      </c>
      <c r="X23">
        <v>502</v>
      </c>
      <c r="Y23">
        <v>11</v>
      </c>
      <c r="Z23">
        <v>4</v>
      </c>
      <c r="AA23">
        <v>2</v>
      </c>
      <c r="AB23">
        <v>103</v>
      </c>
      <c r="AC23">
        <v>0</v>
      </c>
      <c r="AD23">
        <v>1</v>
      </c>
      <c r="AE23">
        <v>379</v>
      </c>
      <c r="AF23">
        <v>7</v>
      </c>
      <c r="AG23">
        <v>134</v>
      </c>
      <c r="AH23">
        <v>8</v>
      </c>
      <c r="AX23">
        <v>3.5</v>
      </c>
      <c r="AY23">
        <v>20.9</v>
      </c>
      <c r="AZ23">
        <v>0.9</v>
      </c>
      <c r="BA23">
        <v>3.9</v>
      </c>
      <c r="BB23">
        <v>0.9</v>
      </c>
      <c r="BC23">
        <v>0.3</v>
      </c>
      <c r="BD23">
        <v>0.9</v>
      </c>
      <c r="BE23">
        <v>0.2</v>
      </c>
      <c r="BF23" s="21">
        <v>1</v>
      </c>
      <c r="BG23">
        <v>0.2</v>
      </c>
      <c r="BH23">
        <v>0.7</v>
      </c>
      <c r="BI23">
        <v>0.1</v>
      </c>
      <c r="BJ23">
        <v>0.5</v>
      </c>
      <c r="BK23" s="21">
        <v>0</v>
      </c>
      <c r="BL23" s="22">
        <f t="shared" ref="BL23:BT23" si="10">AX23/BL$4</f>
        <v>9.5367847411444142</v>
      </c>
      <c r="BM23" s="22">
        <f t="shared" si="10"/>
        <v>21.839080459770113</v>
      </c>
      <c r="BN23" s="22">
        <f t="shared" si="10"/>
        <v>6.5693430656934302</v>
      </c>
      <c r="BO23" s="22">
        <f t="shared" si="10"/>
        <v>5.485232067510549</v>
      </c>
      <c r="BP23" s="22">
        <f t="shared" si="10"/>
        <v>3.8961038961038961</v>
      </c>
      <c r="BQ23" s="22">
        <f t="shared" si="10"/>
        <v>3.4482758620689657</v>
      </c>
      <c r="BR23" s="22">
        <f t="shared" si="10"/>
        <v>2.9411764705882355</v>
      </c>
      <c r="BS23" s="22">
        <f t="shared" si="10"/>
        <v>3.4482758620689657</v>
      </c>
      <c r="BT23" s="22">
        <f t="shared" si="10"/>
        <v>4.032258064516129</v>
      </c>
      <c r="BU23" s="22">
        <f>BM23/((BL23*BN23)^0.5)</f>
        <v>2.7591314220396286</v>
      </c>
      <c r="BV23" s="22">
        <f>BQ23/((BP23*BR23)^0.5)</f>
        <v>1.0186528294760702</v>
      </c>
      <c r="BW23" s="22">
        <f>BL23/BT23</f>
        <v>2.3651226158038146</v>
      </c>
      <c r="CC23">
        <v>-4.9000000000000004</v>
      </c>
      <c r="CG23">
        <v>-14.5</v>
      </c>
      <c r="CH23" s="21">
        <f>1.03*CG23+30.86</f>
        <v>15.924999999999999</v>
      </c>
      <c r="CM23" t="s">
        <v>132</v>
      </c>
      <c r="CN23" t="s">
        <v>111</v>
      </c>
      <c r="CO23" t="s">
        <v>112</v>
      </c>
    </row>
    <row r="24" spans="1:93" x14ac:dyDescent="0.3">
      <c r="A24" t="s">
        <v>127</v>
      </c>
      <c r="B24" t="s">
        <v>128</v>
      </c>
      <c r="C24" t="s">
        <v>133</v>
      </c>
      <c r="D24" s="3">
        <v>43.506700000000002</v>
      </c>
      <c r="E24">
        <v>5.2910000000000004</v>
      </c>
      <c r="F24">
        <v>17.100000000000001</v>
      </c>
      <c r="G24">
        <v>2.4</v>
      </c>
      <c r="H24">
        <v>0.7</v>
      </c>
      <c r="I24">
        <v>0.3</v>
      </c>
      <c r="L24" s="3">
        <v>9.1679999999999998E-2</v>
      </c>
      <c r="N24">
        <v>25.5</v>
      </c>
      <c r="P24">
        <v>0.1</v>
      </c>
      <c r="CI24">
        <v>0.3</v>
      </c>
    </row>
    <row r="25" spans="1:93" x14ac:dyDescent="0.3">
      <c r="A25" t="s">
        <v>105</v>
      </c>
      <c r="B25" s="16" t="s">
        <v>134</v>
      </c>
      <c r="C25" s="17" t="s">
        <v>135</v>
      </c>
      <c r="D25" s="33">
        <v>43</v>
      </c>
      <c r="E25" s="18">
        <v>6.19</v>
      </c>
      <c r="F25" s="18">
        <v>36.4</v>
      </c>
      <c r="G25" s="18">
        <v>4.24</v>
      </c>
      <c r="H25" s="18">
        <v>3.99</v>
      </c>
      <c r="I25" s="18">
        <v>3.87</v>
      </c>
      <c r="J25" s="18">
        <v>0.04</v>
      </c>
      <c r="K25" s="18">
        <v>0.03</v>
      </c>
      <c r="L25" s="19">
        <v>5.0000000000000001E-3</v>
      </c>
      <c r="M25" s="18">
        <v>0.22</v>
      </c>
      <c r="N25" s="18">
        <v>1.2</v>
      </c>
      <c r="O25" s="20">
        <f>SUM(D25:N25)</f>
        <v>99.185000000000002</v>
      </c>
      <c r="Q25">
        <v>6</v>
      </c>
      <c r="S25">
        <v>97</v>
      </c>
      <c r="T25">
        <v>55</v>
      </c>
      <c r="U25">
        <v>21</v>
      </c>
      <c r="W25">
        <v>4</v>
      </c>
      <c r="X25">
        <v>144</v>
      </c>
      <c r="Y25">
        <v>11</v>
      </c>
      <c r="Z25">
        <v>0</v>
      </c>
      <c r="AA25">
        <v>7</v>
      </c>
      <c r="AB25">
        <v>21</v>
      </c>
      <c r="AC25">
        <v>3</v>
      </c>
      <c r="AD25">
        <v>2</v>
      </c>
      <c r="AE25">
        <v>517</v>
      </c>
      <c r="AF25">
        <v>11</v>
      </c>
      <c r="AG25">
        <v>208</v>
      </c>
      <c r="AH25">
        <v>29</v>
      </c>
      <c r="AX25" s="21">
        <v>13.5</v>
      </c>
      <c r="AY25" s="21">
        <v>65.099999999999994</v>
      </c>
      <c r="AZ25" s="21">
        <v>2.2999999999999998</v>
      </c>
      <c r="BA25" s="21">
        <v>8.1999999999999993</v>
      </c>
      <c r="BB25" s="21">
        <v>1.8</v>
      </c>
      <c r="BC25" s="21">
        <v>0.4</v>
      </c>
      <c r="BD25" s="21">
        <v>1.8</v>
      </c>
      <c r="BE25" s="21">
        <v>0.4</v>
      </c>
      <c r="BF25" s="21">
        <v>1.7</v>
      </c>
      <c r="BG25" s="21">
        <v>0.3</v>
      </c>
      <c r="BH25" s="21">
        <v>0.9</v>
      </c>
      <c r="BI25" s="21">
        <v>0.1</v>
      </c>
      <c r="BJ25" s="21">
        <v>0.9</v>
      </c>
      <c r="BK25" s="21">
        <v>0.1</v>
      </c>
      <c r="BL25" s="22">
        <f t="shared" ref="BL25:BT27" si="11">AX25/BL$4</f>
        <v>36.78474114441417</v>
      </c>
      <c r="BM25" s="22">
        <f t="shared" si="11"/>
        <v>68.025078369905955</v>
      </c>
      <c r="BN25" s="22">
        <f t="shared" si="11"/>
        <v>16.788321167883208</v>
      </c>
      <c r="BO25" s="22">
        <f t="shared" si="11"/>
        <v>11.533052039381152</v>
      </c>
      <c r="BP25" s="22">
        <f t="shared" si="11"/>
        <v>7.7922077922077921</v>
      </c>
      <c r="BQ25" s="22">
        <f t="shared" si="11"/>
        <v>4.597701149425288</v>
      </c>
      <c r="BR25" s="22">
        <f t="shared" si="11"/>
        <v>5.882352941176471</v>
      </c>
      <c r="BS25" s="22">
        <f t="shared" si="11"/>
        <v>6.8965517241379315</v>
      </c>
      <c r="BT25" s="22">
        <f t="shared" si="11"/>
        <v>6.854838709677419</v>
      </c>
      <c r="BU25" s="22">
        <f>BM25/((BL25*BN25)^0.5)</f>
        <v>2.7373577778964719</v>
      </c>
      <c r="BV25" s="31">
        <f>BQ25/((BP25*BR25)^0.5)</f>
        <v>0.67910188631738011</v>
      </c>
      <c r="BW25" s="22">
        <f>BL25/BT25</f>
        <v>5.3662445904792442</v>
      </c>
    </row>
    <row r="26" spans="1:93" x14ac:dyDescent="0.3">
      <c r="A26" t="s">
        <v>105</v>
      </c>
      <c r="B26" s="16" t="s">
        <v>134</v>
      </c>
      <c r="C26" s="17" t="s">
        <v>136</v>
      </c>
      <c r="D26" s="33">
        <v>42.6</v>
      </c>
      <c r="E26" s="18">
        <v>5.04</v>
      </c>
      <c r="F26" s="18">
        <v>40.4</v>
      </c>
      <c r="G26" s="18">
        <v>0.92</v>
      </c>
      <c r="H26" s="18">
        <v>3.45</v>
      </c>
      <c r="I26" s="18">
        <v>2.27</v>
      </c>
      <c r="J26" s="18">
        <v>0.02</v>
      </c>
      <c r="K26" s="18">
        <v>0.01</v>
      </c>
      <c r="L26" s="19">
        <v>5.0000000000000001E-3</v>
      </c>
      <c r="M26" s="18">
        <v>7.0000000000000007E-2</v>
      </c>
      <c r="N26" s="18">
        <v>4.4000000000000004</v>
      </c>
      <c r="O26" s="20">
        <f>SUM(D26:N26)</f>
        <v>99.184999999999988</v>
      </c>
      <c r="Q26">
        <v>688</v>
      </c>
      <c r="S26">
        <v>220</v>
      </c>
      <c r="T26">
        <v>55</v>
      </c>
      <c r="U26">
        <v>24</v>
      </c>
      <c r="W26">
        <v>1</v>
      </c>
      <c r="X26">
        <v>486</v>
      </c>
      <c r="Y26">
        <v>11</v>
      </c>
      <c r="Z26">
        <v>0</v>
      </c>
      <c r="AA26">
        <v>3</v>
      </c>
      <c r="AB26">
        <v>17</v>
      </c>
      <c r="AC26">
        <v>0</v>
      </c>
      <c r="AD26">
        <v>1</v>
      </c>
      <c r="AE26">
        <v>179</v>
      </c>
      <c r="AF26">
        <v>4</v>
      </c>
      <c r="AG26">
        <v>176</v>
      </c>
      <c r="AH26">
        <v>13</v>
      </c>
      <c r="AX26" s="21">
        <v>4.5</v>
      </c>
      <c r="AY26" s="21">
        <v>21.6</v>
      </c>
      <c r="AZ26" s="21">
        <v>1.1000000000000001</v>
      </c>
      <c r="BA26" s="21">
        <v>4.2</v>
      </c>
      <c r="BB26" s="21">
        <v>0.8</v>
      </c>
      <c r="BC26" s="21">
        <v>0.3</v>
      </c>
      <c r="BD26" s="21">
        <v>0.8</v>
      </c>
      <c r="BE26" s="21">
        <v>0.1</v>
      </c>
      <c r="BF26" s="21">
        <v>0.6</v>
      </c>
      <c r="BG26" s="21">
        <v>0.1</v>
      </c>
      <c r="BH26" s="21">
        <v>0.4</v>
      </c>
      <c r="BI26" s="21">
        <v>0.1</v>
      </c>
      <c r="BJ26" s="21">
        <v>0.4</v>
      </c>
      <c r="BK26" s="21">
        <v>0.1</v>
      </c>
      <c r="BL26" s="22">
        <f t="shared" si="11"/>
        <v>12.26158038147139</v>
      </c>
      <c r="BM26" s="22">
        <f t="shared" si="11"/>
        <v>22.570532915360506</v>
      </c>
      <c r="BN26" s="22">
        <f t="shared" si="11"/>
        <v>8.0291970802919703</v>
      </c>
      <c r="BO26" s="22">
        <f t="shared" si="11"/>
        <v>5.9071729957805914</v>
      </c>
      <c r="BP26" s="22">
        <f t="shared" si="11"/>
        <v>3.4632034632034632</v>
      </c>
      <c r="BQ26" s="22">
        <f t="shared" si="11"/>
        <v>3.4482758620689657</v>
      </c>
      <c r="BR26" s="22">
        <f t="shared" si="11"/>
        <v>2.6143790849673203</v>
      </c>
      <c r="BS26" s="22">
        <f t="shared" si="11"/>
        <v>1.7241379310344829</v>
      </c>
      <c r="BT26" s="22">
        <f t="shared" si="11"/>
        <v>2.4193548387096775</v>
      </c>
      <c r="BU26" s="22">
        <f>BM26/((BL26*BN26)^0.5)</f>
        <v>2.2747440074828118</v>
      </c>
      <c r="BV26" s="22">
        <f>BQ26/((BP26*BR26)^0.5)</f>
        <v>1.1459844331605791</v>
      </c>
      <c r="BW26" s="22">
        <f>BL26/BT26</f>
        <v>5.0681198910081742</v>
      </c>
    </row>
    <row r="27" spans="1:93" x14ac:dyDescent="0.3">
      <c r="A27" t="s">
        <v>105</v>
      </c>
      <c r="B27" s="16" t="s">
        <v>134</v>
      </c>
      <c r="C27" s="17" t="s">
        <v>137</v>
      </c>
      <c r="D27" s="33">
        <v>42.3</v>
      </c>
      <c r="E27" s="18">
        <v>3.84</v>
      </c>
      <c r="F27" s="20">
        <v>39</v>
      </c>
      <c r="G27" s="18">
        <v>3.67</v>
      </c>
      <c r="H27" s="18">
        <v>2.64</v>
      </c>
      <c r="I27" s="18">
        <v>2.56</v>
      </c>
      <c r="J27" s="19">
        <v>5.0000000000000001E-3</v>
      </c>
      <c r="K27" s="19">
        <v>5.0000000000000001E-3</v>
      </c>
      <c r="L27" s="18">
        <v>0.01</v>
      </c>
      <c r="M27" s="18">
        <v>0.1</v>
      </c>
      <c r="N27" s="20">
        <v>5</v>
      </c>
      <c r="O27" s="20">
        <f>SUM(D27:N27)</f>
        <v>99.13</v>
      </c>
      <c r="Q27">
        <v>4</v>
      </c>
      <c r="S27">
        <v>239</v>
      </c>
      <c r="T27">
        <v>82</v>
      </c>
      <c r="U27">
        <v>72</v>
      </c>
      <c r="W27">
        <v>1</v>
      </c>
      <c r="X27">
        <v>528</v>
      </c>
      <c r="Y27">
        <v>18</v>
      </c>
      <c r="Z27">
        <v>0</v>
      </c>
      <c r="AA27">
        <v>7</v>
      </c>
      <c r="AB27">
        <v>18</v>
      </c>
      <c r="AC27">
        <v>1</v>
      </c>
      <c r="AD27">
        <v>1</v>
      </c>
      <c r="AE27">
        <v>532</v>
      </c>
      <c r="AF27">
        <v>10</v>
      </c>
      <c r="AG27">
        <v>71</v>
      </c>
      <c r="AH27">
        <v>15</v>
      </c>
      <c r="AX27" s="21">
        <v>3.8</v>
      </c>
      <c r="AY27" s="21">
        <v>16.7</v>
      </c>
      <c r="AZ27" s="21">
        <v>0.9</v>
      </c>
      <c r="BA27" s="21">
        <v>33</v>
      </c>
      <c r="BB27" s="21">
        <v>1.1000000000000001</v>
      </c>
      <c r="BC27" s="21">
        <v>0.4</v>
      </c>
      <c r="BD27" s="34">
        <v>1.3</v>
      </c>
      <c r="BE27" s="21">
        <v>0.2</v>
      </c>
      <c r="BF27" s="21">
        <v>1.3</v>
      </c>
      <c r="BG27" s="21">
        <v>3</v>
      </c>
      <c r="BH27" s="21">
        <v>0.8</v>
      </c>
      <c r="BI27" s="21">
        <v>0.1</v>
      </c>
      <c r="BJ27" s="21">
        <v>0.7</v>
      </c>
      <c r="BK27" s="21">
        <v>0.1</v>
      </c>
      <c r="BL27" s="22">
        <f t="shared" si="11"/>
        <v>10.354223433242506</v>
      </c>
      <c r="BM27" s="22">
        <f t="shared" si="11"/>
        <v>17.450365726227794</v>
      </c>
      <c r="BN27" s="22">
        <f t="shared" si="11"/>
        <v>6.5693430656934302</v>
      </c>
      <c r="BO27" s="22">
        <f t="shared" si="11"/>
        <v>46.413502109704645</v>
      </c>
      <c r="BP27" s="22">
        <f t="shared" si="11"/>
        <v>4.7619047619047619</v>
      </c>
      <c r="BQ27" s="22">
        <f t="shared" si="11"/>
        <v>4.597701149425288</v>
      </c>
      <c r="BR27" s="22">
        <f t="shared" si="11"/>
        <v>4.2483660130718954</v>
      </c>
      <c r="BS27" s="22">
        <f t="shared" si="11"/>
        <v>3.4482758620689657</v>
      </c>
      <c r="BT27" s="22">
        <f t="shared" si="11"/>
        <v>5.241935483870968</v>
      </c>
      <c r="BU27" s="22">
        <f>BM27/((BL27*BN27)^0.5)</f>
        <v>2.1158496114438781</v>
      </c>
      <c r="BV27" s="30">
        <f>BQ27/((BP27*BR27)^0.5)</f>
        <v>1.0222083475445751</v>
      </c>
      <c r="BW27" s="30">
        <f>BL27/BT27</f>
        <v>1.9752672395724165</v>
      </c>
    </row>
    <row r="28" spans="1:93" x14ac:dyDescent="0.3">
      <c r="A28" t="s">
        <v>127</v>
      </c>
      <c r="B28" t="s">
        <v>128</v>
      </c>
      <c r="C28" t="s">
        <v>138</v>
      </c>
      <c r="D28" s="3">
        <v>41.053799999999995</v>
      </c>
      <c r="E28">
        <v>0.57199999999999995</v>
      </c>
      <c r="F28">
        <v>3.5</v>
      </c>
      <c r="G28">
        <v>2.6</v>
      </c>
      <c r="H28">
        <v>8.1</v>
      </c>
      <c r="I28">
        <v>3.7</v>
      </c>
      <c r="N28">
        <v>32.4</v>
      </c>
      <c r="CI28">
        <v>1</v>
      </c>
    </row>
    <row r="29" spans="1:93" ht="15.75" customHeight="1" x14ac:dyDescent="0.3">
      <c r="A29" t="s">
        <v>105</v>
      </c>
      <c r="B29" s="16" t="s">
        <v>134</v>
      </c>
      <c r="C29" s="17" t="s">
        <v>139</v>
      </c>
      <c r="D29" s="33">
        <v>39.799999999999997</v>
      </c>
      <c r="E29" s="18">
        <v>5.46</v>
      </c>
      <c r="F29" s="18">
        <v>39.9</v>
      </c>
      <c r="G29" s="18">
        <v>2.2200000000000002</v>
      </c>
      <c r="H29" s="18">
        <v>3.72</v>
      </c>
      <c r="I29" s="18">
        <v>3.01</v>
      </c>
      <c r="J29" s="19">
        <v>5.0000000000000001E-3</v>
      </c>
      <c r="K29" s="19">
        <v>5.0000000000000001E-3</v>
      </c>
      <c r="L29" s="18">
        <v>0.27</v>
      </c>
      <c r="M29" s="18">
        <v>0.18</v>
      </c>
      <c r="N29" s="18">
        <v>4.8</v>
      </c>
      <c r="O29" s="20">
        <f>SUM(D29:N29)</f>
        <v>99.36999999999999</v>
      </c>
      <c r="Q29">
        <v>2</v>
      </c>
      <c r="S29">
        <v>301</v>
      </c>
      <c r="T29">
        <v>89</v>
      </c>
      <c r="U29">
        <v>10</v>
      </c>
      <c r="W29">
        <v>3</v>
      </c>
      <c r="X29">
        <v>619</v>
      </c>
      <c r="Y29">
        <v>13</v>
      </c>
      <c r="Z29">
        <v>0</v>
      </c>
      <c r="AA29">
        <v>5</v>
      </c>
      <c r="AB29">
        <v>82</v>
      </c>
      <c r="AC29">
        <v>2</v>
      </c>
      <c r="AD29">
        <v>3</v>
      </c>
      <c r="AE29">
        <v>339</v>
      </c>
      <c r="AF29">
        <v>12</v>
      </c>
      <c r="AG29">
        <v>109</v>
      </c>
      <c r="AH29">
        <v>36</v>
      </c>
      <c r="AX29" s="21">
        <v>11.8</v>
      </c>
      <c r="AY29" s="21">
        <v>52.9</v>
      </c>
      <c r="AZ29" s="21">
        <v>2.9</v>
      </c>
      <c r="BA29" s="21">
        <v>12.5</v>
      </c>
      <c r="BB29" s="21">
        <v>2.1</v>
      </c>
      <c r="BC29" s="21">
        <v>0.6</v>
      </c>
      <c r="BD29" s="21">
        <v>1.9</v>
      </c>
      <c r="BE29" s="21">
        <v>0.3</v>
      </c>
      <c r="BF29" s="21">
        <v>1.6</v>
      </c>
      <c r="BG29" s="21">
        <v>0.3</v>
      </c>
      <c r="BH29" s="21">
        <v>0.9</v>
      </c>
      <c r="BI29" s="21">
        <v>0.1</v>
      </c>
      <c r="BJ29" s="21">
        <v>0.8</v>
      </c>
      <c r="BK29" s="21">
        <v>0.1</v>
      </c>
      <c r="BL29" s="22">
        <f t="shared" ref="BL29:BT30" si="12">AX29/BL$4</f>
        <v>32.152588555858316</v>
      </c>
      <c r="BM29" s="22">
        <f t="shared" si="12"/>
        <v>55.276907001044933</v>
      </c>
      <c r="BN29" s="22">
        <f t="shared" si="12"/>
        <v>21.167883211678831</v>
      </c>
      <c r="BO29" s="22">
        <f t="shared" si="12"/>
        <v>17.58087201125176</v>
      </c>
      <c r="BP29" s="22">
        <f t="shared" si="12"/>
        <v>9.0909090909090917</v>
      </c>
      <c r="BQ29" s="22">
        <f t="shared" si="12"/>
        <v>6.8965517241379315</v>
      </c>
      <c r="BR29" s="22">
        <f t="shared" si="12"/>
        <v>6.2091503267973858</v>
      </c>
      <c r="BS29" s="22">
        <f t="shared" si="12"/>
        <v>5.1724137931034475</v>
      </c>
      <c r="BT29" s="22">
        <f t="shared" si="12"/>
        <v>6.4516129032258069</v>
      </c>
      <c r="BU29" s="22">
        <f>BM29/((BL29*BN29)^0.5)</f>
        <v>2.1188345567071449</v>
      </c>
      <c r="BV29" s="22">
        <f>BQ29/((BP29*BR29)^0.5)</f>
        <v>0.91793568416875204</v>
      </c>
      <c r="BW29" s="22">
        <f>BL29/BT29</f>
        <v>4.9836512261580381</v>
      </c>
    </row>
    <row r="30" spans="1:93" x14ac:dyDescent="0.3">
      <c r="A30" t="s">
        <v>105</v>
      </c>
      <c r="B30" s="16" t="s">
        <v>106</v>
      </c>
      <c r="C30" s="17" t="s">
        <v>140</v>
      </c>
      <c r="D30" s="33">
        <v>36.5</v>
      </c>
      <c r="E30" s="18">
        <v>11.2</v>
      </c>
      <c r="F30" s="18">
        <v>26.2</v>
      </c>
      <c r="G30" s="18">
        <v>3.28</v>
      </c>
      <c r="H30" s="18">
        <v>8.23</v>
      </c>
      <c r="I30" s="18">
        <v>8.5</v>
      </c>
      <c r="J30" s="18">
        <v>0.6</v>
      </c>
      <c r="K30" s="19">
        <v>5.0000000000000001E-3</v>
      </c>
      <c r="L30" s="18">
        <v>0.17</v>
      </c>
      <c r="M30" s="18">
        <v>0.27</v>
      </c>
      <c r="N30" s="18">
        <v>4.4000000000000004</v>
      </c>
      <c r="O30" s="20">
        <f>SUM(D30:N30)</f>
        <v>99.355000000000004</v>
      </c>
      <c r="Q30">
        <v>2497</v>
      </c>
      <c r="S30">
        <v>157</v>
      </c>
      <c r="T30">
        <v>41</v>
      </c>
      <c r="U30">
        <v>10</v>
      </c>
      <c r="W30">
        <v>6</v>
      </c>
      <c r="X30">
        <v>460</v>
      </c>
      <c r="Y30">
        <v>33</v>
      </c>
      <c r="Z30">
        <v>33</v>
      </c>
      <c r="AA30">
        <v>10</v>
      </c>
      <c r="AB30">
        <v>372</v>
      </c>
      <c r="AC30">
        <v>3</v>
      </c>
      <c r="AD30">
        <v>3</v>
      </c>
      <c r="AE30">
        <v>211</v>
      </c>
      <c r="AF30">
        <v>15</v>
      </c>
      <c r="AG30">
        <v>691</v>
      </c>
      <c r="AH30">
        <v>34</v>
      </c>
      <c r="AX30" s="21">
        <v>16.5</v>
      </c>
      <c r="AY30" s="21">
        <v>87.9</v>
      </c>
      <c r="AZ30" s="21">
        <v>3.6</v>
      </c>
      <c r="BA30" s="21">
        <v>16</v>
      </c>
      <c r="BB30" s="21">
        <v>2.5</v>
      </c>
      <c r="BC30" s="21">
        <v>0.6</v>
      </c>
      <c r="BD30" s="21">
        <v>2.4</v>
      </c>
      <c r="BE30" s="21">
        <v>0.4</v>
      </c>
      <c r="BF30" s="21">
        <v>2.1</v>
      </c>
      <c r="BG30" s="21">
        <v>0.4</v>
      </c>
      <c r="BH30" s="21">
        <v>1.2</v>
      </c>
      <c r="BI30" s="21">
        <v>2</v>
      </c>
      <c r="BJ30" s="21">
        <v>1.1000000000000001</v>
      </c>
      <c r="BK30" s="21">
        <v>2</v>
      </c>
      <c r="BL30" s="22">
        <f t="shared" si="12"/>
        <v>44.959128065395099</v>
      </c>
      <c r="BM30" s="22">
        <f t="shared" si="12"/>
        <v>91.849529780564268</v>
      </c>
      <c r="BN30" s="22">
        <f t="shared" si="12"/>
        <v>26.277372262773721</v>
      </c>
      <c r="BO30" s="22">
        <f t="shared" si="12"/>
        <v>22.50351617440225</v>
      </c>
      <c r="BP30" s="22">
        <f t="shared" si="12"/>
        <v>10.822510822510822</v>
      </c>
      <c r="BQ30" s="22">
        <f t="shared" si="12"/>
        <v>6.8965517241379315</v>
      </c>
      <c r="BR30" s="22">
        <f t="shared" si="12"/>
        <v>7.8431372549019605</v>
      </c>
      <c r="BS30" s="22">
        <f t="shared" si="12"/>
        <v>6.8965517241379315</v>
      </c>
      <c r="BT30" s="22">
        <f t="shared" si="12"/>
        <v>8.4677419354838719</v>
      </c>
      <c r="BU30" s="22">
        <f>BM30/((BL30*BN30)^0.5)</f>
        <v>2.6722496601521035</v>
      </c>
      <c r="BV30" s="22">
        <f>BQ30/((BP30*BR30)^0.5)</f>
        <v>0.7485538971776089</v>
      </c>
      <c r="BW30" s="22">
        <f>BL30/BT30</f>
        <v>5.3094589334371349</v>
      </c>
      <c r="CC30">
        <v>-7.7</v>
      </c>
      <c r="CG30">
        <v>-17.100000000000001</v>
      </c>
      <c r="CH30" s="21">
        <f>1.03*CG30+30.86</f>
        <v>13.246999999999996</v>
      </c>
      <c r="CM30" t="s">
        <v>140</v>
      </c>
      <c r="CN30" t="s">
        <v>141</v>
      </c>
      <c r="CO30" t="s">
        <v>142</v>
      </c>
    </row>
    <row r="31" spans="1:93" x14ac:dyDescent="0.3">
      <c r="A31" t="s">
        <v>127</v>
      </c>
      <c r="B31" t="s">
        <v>128</v>
      </c>
      <c r="C31" t="s">
        <v>143</v>
      </c>
      <c r="D31" s="3">
        <v>35.7607</v>
      </c>
      <c r="E31">
        <v>4.0039999999999996</v>
      </c>
      <c r="F31">
        <v>32.6</v>
      </c>
      <c r="G31">
        <v>3.6</v>
      </c>
      <c r="H31">
        <v>0.8</v>
      </c>
      <c r="I31">
        <v>0.2</v>
      </c>
      <c r="L31" s="3">
        <v>6.8759999999999988E-2</v>
      </c>
      <c r="N31">
        <v>19.7</v>
      </c>
      <c r="P31">
        <v>0.2</v>
      </c>
      <c r="CI31">
        <v>0.1</v>
      </c>
    </row>
    <row r="32" spans="1:93" ht="16.5" customHeight="1" x14ac:dyDescent="0.3">
      <c r="A32" t="s">
        <v>105</v>
      </c>
      <c r="B32" s="16" t="s">
        <v>134</v>
      </c>
      <c r="C32" s="17" t="s">
        <v>144</v>
      </c>
      <c r="D32" s="33">
        <v>33.9</v>
      </c>
      <c r="E32" s="18">
        <v>5.9</v>
      </c>
      <c r="F32" s="18">
        <v>40.5</v>
      </c>
      <c r="G32" s="18">
        <v>8.5299999999999994</v>
      </c>
      <c r="H32" s="18">
        <v>3.65</v>
      </c>
      <c r="I32" s="18">
        <v>3.97</v>
      </c>
      <c r="J32" s="19">
        <v>5.0000000000000001E-3</v>
      </c>
      <c r="K32" s="18">
        <v>0.01</v>
      </c>
      <c r="L32" s="18">
        <v>0.11</v>
      </c>
      <c r="M32" s="18">
        <v>0.43</v>
      </c>
      <c r="N32" s="18">
        <v>3.2</v>
      </c>
      <c r="O32" s="20">
        <f>SUM(D32:N32)</f>
        <v>100.20500000000001</v>
      </c>
      <c r="Q32">
        <v>45</v>
      </c>
      <c r="S32">
        <v>82</v>
      </c>
      <c r="T32">
        <v>198</v>
      </c>
      <c r="U32">
        <v>4</v>
      </c>
      <c r="W32">
        <v>4</v>
      </c>
      <c r="X32">
        <v>202</v>
      </c>
      <c r="Y32">
        <v>3</v>
      </c>
      <c r="Z32">
        <v>0</v>
      </c>
      <c r="AA32">
        <v>8</v>
      </c>
      <c r="AB32">
        <v>15</v>
      </c>
      <c r="AC32">
        <v>4</v>
      </c>
      <c r="AD32">
        <v>2</v>
      </c>
      <c r="AE32">
        <v>349</v>
      </c>
      <c r="AF32">
        <v>17</v>
      </c>
      <c r="AG32">
        <v>88</v>
      </c>
      <c r="AH32">
        <v>49</v>
      </c>
      <c r="AX32" s="21">
        <v>13.4</v>
      </c>
      <c r="AY32" s="21">
        <v>44.4</v>
      </c>
      <c r="AZ32" s="21">
        <v>2.6</v>
      </c>
      <c r="BA32" s="21">
        <v>2.6</v>
      </c>
      <c r="BB32" s="21">
        <v>12.3</v>
      </c>
      <c r="BC32" s="21">
        <v>0.7</v>
      </c>
      <c r="BD32" s="21">
        <v>2.6</v>
      </c>
      <c r="BE32" s="21">
        <v>0.5</v>
      </c>
      <c r="BF32" s="21">
        <v>2.2999999999999998</v>
      </c>
      <c r="BG32" s="21">
        <v>0.4</v>
      </c>
      <c r="BH32" s="21">
        <v>1.2</v>
      </c>
      <c r="BI32" s="21">
        <v>0.2</v>
      </c>
      <c r="BJ32" s="21">
        <v>1.4</v>
      </c>
      <c r="BK32" s="21">
        <v>0.2</v>
      </c>
      <c r="BL32" s="22">
        <f t="shared" ref="BL32:BT32" si="13">AX32/BL$4</f>
        <v>36.51226158038147</v>
      </c>
      <c r="BM32" s="22">
        <f t="shared" si="13"/>
        <v>46.394984326018808</v>
      </c>
      <c r="BN32" s="22">
        <f t="shared" si="13"/>
        <v>18.978102189781023</v>
      </c>
      <c r="BO32" s="22">
        <f t="shared" si="13"/>
        <v>3.656821378340366</v>
      </c>
      <c r="BP32" s="22">
        <f t="shared" si="13"/>
        <v>53.246753246753251</v>
      </c>
      <c r="BQ32" s="22">
        <f t="shared" si="13"/>
        <v>8.0459770114942533</v>
      </c>
      <c r="BR32" s="22">
        <f t="shared" si="13"/>
        <v>8.4967320261437909</v>
      </c>
      <c r="BS32" s="22">
        <f t="shared" si="13"/>
        <v>8.6206896551724128</v>
      </c>
      <c r="BT32" s="22">
        <f t="shared" si="13"/>
        <v>9.2741935483870961</v>
      </c>
      <c r="BU32" s="22">
        <f>BM32/((BL32*BN32)^0.5)</f>
        <v>1.762484372387396</v>
      </c>
      <c r="BV32" s="22">
        <f>BQ32/((BP32*BR32)^0.5)</f>
        <v>0.37827379882193779</v>
      </c>
      <c r="BW32" s="22">
        <f>BL32/BT32</f>
        <v>3.9369742921454804</v>
      </c>
    </row>
    <row r="33" spans="1:87" ht="18.75" customHeight="1" x14ac:dyDescent="0.3">
      <c r="A33" t="s">
        <v>127</v>
      </c>
      <c r="B33" t="s">
        <v>128</v>
      </c>
      <c r="C33" t="s">
        <v>145</v>
      </c>
      <c r="D33" s="3">
        <v>31.113099999999999</v>
      </c>
      <c r="E33">
        <v>5.1479999999999997</v>
      </c>
      <c r="F33">
        <v>34.700000000000003</v>
      </c>
      <c r="G33">
        <v>8.9</v>
      </c>
      <c r="H33">
        <v>1.7</v>
      </c>
      <c r="I33">
        <v>1.7</v>
      </c>
      <c r="L33" s="3">
        <v>6.8759999999999988E-2</v>
      </c>
      <c r="N33">
        <v>10.199999999999999</v>
      </c>
      <c r="P33">
        <v>0.1</v>
      </c>
      <c r="CI33">
        <v>0.6</v>
      </c>
    </row>
    <row r="34" spans="1:87" ht="10.5" customHeight="1" x14ac:dyDescent="0.3">
      <c r="A34" t="s">
        <v>105</v>
      </c>
      <c r="B34" s="16" t="s">
        <v>134</v>
      </c>
      <c r="C34" s="24" t="s">
        <v>146</v>
      </c>
      <c r="D34" s="33">
        <v>19.7</v>
      </c>
      <c r="E34" s="18">
        <v>8.64</v>
      </c>
      <c r="F34" s="18">
        <v>41.9</v>
      </c>
      <c r="G34" s="18">
        <v>2.5099999999999998</v>
      </c>
      <c r="H34" s="18">
        <v>9.2200000000000006</v>
      </c>
      <c r="I34" s="18">
        <v>6.84</v>
      </c>
      <c r="J34" s="19">
        <v>5.0000000000000001E-3</v>
      </c>
      <c r="K34" s="18">
        <v>0.04</v>
      </c>
      <c r="L34" s="18">
        <v>0.05</v>
      </c>
      <c r="M34" s="18">
        <v>0.08</v>
      </c>
      <c r="N34" s="18">
        <v>10.6</v>
      </c>
      <c r="O34" s="20">
        <f>SUM(D34:N34)</f>
        <v>99.584999999999994</v>
      </c>
      <c r="Q34">
        <v>1</v>
      </c>
      <c r="S34">
        <v>1065</v>
      </c>
      <c r="T34">
        <v>116</v>
      </c>
      <c r="U34">
        <v>48</v>
      </c>
      <c r="W34">
        <v>1</v>
      </c>
      <c r="X34">
        <v>525</v>
      </c>
      <c r="Y34">
        <v>3</v>
      </c>
      <c r="Z34">
        <v>0</v>
      </c>
      <c r="AA34">
        <v>9</v>
      </c>
      <c r="AB34">
        <v>49</v>
      </c>
      <c r="AC34">
        <v>1</v>
      </c>
      <c r="AD34">
        <v>2</v>
      </c>
      <c r="AE34">
        <v>124</v>
      </c>
      <c r="AF34">
        <v>19</v>
      </c>
      <c r="AG34">
        <v>151</v>
      </c>
      <c r="AH34">
        <v>13</v>
      </c>
      <c r="AX34" s="21">
        <v>8.6999999999999993</v>
      </c>
      <c r="AY34" s="21">
        <v>24.9</v>
      </c>
      <c r="AZ34" s="21">
        <v>1.8</v>
      </c>
      <c r="BA34" s="21">
        <v>8.4</v>
      </c>
      <c r="BB34" s="21">
        <v>2</v>
      </c>
      <c r="BC34" s="21">
        <v>0.6</v>
      </c>
      <c r="BD34" s="21">
        <v>2.6</v>
      </c>
      <c r="BE34" s="21">
        <v>0.5</v>
      </c>
      <c r="BF34" s="21">
        <v>2.5</v>
      </c>
      <c r="BG34" s="21">
        <v>0.4</v>
      </c>
      <c r="BH34" s="21">
        <v>1.4</v>
      </c>
      <c r="BI34" s="21">
        <v>2</v>
      </c>
      <c r="BJ34" s="21">
        <v>1.3</v>
      </c>
      <c r="BK34" s="21">
        <v>0.2</v>
      </c>
      <c r="BL34" s="22">
        <f t="shared" ref="BL34:BT34" si="14">AX34/BL$4</f>
        <v>23.705722070844686</v>
      </c>
      <c r="BM34" s="22">
        <f t="shared" si="14"/>
        <v>26.018808777429467</v>
      </c>
      <c r="BN34" s="22">
        <f t="shared" si="14"/>
        <v>13.13868613138686</v>
      </c>
      <c r="BO34" s="22">
        <f t="shared" si="14"/>
        <v>11.814345991561183</v>
      </c>
      <c r="BP34" s="22">
        <f t="shared" si="14"/>
        <v>8.6580086580086579</v>
      </c>
      <c r="BQ34" s="22">
        <f t="shared" si="14"/>
        <v>6.8965517241379315</v>
      </c>
      <c r="BR34" s="22">
        <f t="shared" si="14"/>
        <v>8.4967320261437909</v>
      </c>
      <c r="BS34" s="22">
        <f t="shared" si="14"/>
        <v>8.6206896551724128</v>
      </c>
      <c r="BT34" s="22">
        <f t="shared" si="14"/>
        <v>10.080645161290322</v>
      </c>
      <c r="BU34" s="22">
        <f>BM34/((BL34*BN34)^0.5)</f>
        <v>1.4742965395331307</v>
      </c>
      <c r="BV34" s="22">
        <f>BQ34/((BP34*BR34)^0.5)</f>
        <v>0.80407586968360478</v>
      </c>
      <c r="BW34" s="22">
        <f>BL34/BT34</f>
        <v>2.351607629427793</v>
      </c>
    </row>
    <row r="35" spans="1:87" x14ac:dyDescent="0.3">
      <c r="A35" t="s">
        <v>127</v>
      </c>
      <c r="B35" t="s">
        <v>128</v>
      </c>
      <c r="C35" t="s">
        <v>147</v>
      </c>
      <c r="D35" s="3">
        <v>4.6475999999999997</v>
      </c>
      <c r="E35">
        <v>6.8639999999999999</v>
      </c>
      <c r="F35">
        <v>49.7</v>
      </c>
      <c r="G35">
        <v>12.7</v>
      </c>
      <c r="H35">
        <v>3.5</v>
      </c>
      <c r="I35">
        <v>3.1</v>
      </c>
      <c r="L35" s="3">
        <v>0.18336</v>
      </c>
      <c r="N35">
        <v>9</v>
      </c>
      <c r="CI35">
        <v>1</v>
      </c>
    </row>
    <row r="36" spans="1:87" x14ac:dyDescent="0.3">
      <c r="A36" t="s">
        <v>105</v>
      </c>
      <c r="B36" s="35" t="s">
        <v>148</v>
      </c>
      <c r="C36" s="17" t="s">
        <v>149</v>
      </c>
      <c r="D36" s="18">
        <v>4.37</v>
      </c>
      <c r="E36" s="20">
        <v>16</v>
      </c>
      <c r="F36" s="18">
        <v>48.5</v>
      </c>
      <c r="G36" s="18">
        <v>12.5</v>
      </c>
      <c r="H36" s="18">
        <v>1.1599999999999999</v>
      </c>
      <c r="I36" s="18">
        <v>1.92</v>
      </c>
      <c r="J36" s="18">
        <v>4.33</v>
      </c>
      <c r="K36" s="18">
        <v>3.71</v>
      </c>
      <c r="L36" s="18">
        <v>0.11</v>
      </c>
      <c r="M36" s="18">
        <v>0.83</v>
      </c>
      <c r="N36" s="18">
        <v>5.5</v>
      </c>
      <c r="O36" s="20">
        <f t="shared" ref="O36:O55" si="15">SUM(D36:N36)</f>
        <v>98.929999999999993</v>
      </c>
      <c r="Q36">
        <v>4133</v>
      </c>
      <c r="S36">
        <v>186</v>
      </c>
      <c r="T36">
        <v>192</v>
      </c>
      <c r="U36">
        <v>2355</v>
      </c>
      <c r="W36">
        <v>8</v>
      </c>
      <c r="X36">
        <v>708</v>
      </c>
      <c r="Y36">
        <v>50</v>
      </c>
      <c r="Z36">
        <v>167</v>
      </c>
      <c r="AA36">
        <v>23</v>
      </c>
      <c r="AB36">
        <v>211</v>
      </c>
      <c r="AC36">
        <v>7</v>
      </c>
      <c r="AD36">
        <v>4</v>
      </c>
      <c r="AE36">
        <v>149</v>
      </c>
      <c r="AF36">
        <v>39</v>
      </c>
      <c r="AG36">
        <v>176</v>
      </c>
      <c r="AH36">
        <v>95</v>
      </c>
      <c r="AX36">
        <v>26.2</v>
      </c>
      <c r="AY36">
        <v>50.5</v>
      </c>
      <c r="AZ36">
        <v>4.8</v>
      </c>
      <c r="BA36">
        <v>22</v>
      </c>
      <c r="BB36">
        <v>4.5</v>
      </c>
      <c r="BC36">
        <v>0.8</v>
      </c>
      <c r="BD36">
        <v>4.5999999999999996</v>
      </c>
      <c r="BE36">
        <v>0.8</v>
      </c>
      <c r="BF36">
        <v>5.4</v>
      </c>
      <c r="BG36" s="21">
        <v>1</v>
      </c>
      <c r="BH36" s="21">
        <v>3</v>
      </c>
      <c r="BI36">
        <v>0.5</v>
      </c>
      <c r="BJ36">
        <v>3.3</v>
      </c>
      <c r="BK36">
        <v>0.5</v>
      </c>
      <c r="BL36" s="22">
        <f t="shared" ref="BL36:BT44" si="16">AX36/BL$4</f>
        <v>71.389645776566752</v>
      </c>
      <c r="BM36" s="22">
        <f t="shared" si="16"/>
        <v>52.769070010449326</v>
      </c>
      <c r="BN36" s="22">
        <f t="shared" si="16"/>
        <v>35.036496350364956</v>
      </c>
      <c r="BO36" s="22">
        <f t="shared" si="16"/>
        <v>30.942334739803094</v>
      </c>
      <c r="BP36" s="22">
        <f t="shared" si="16"/>
        <v>19.480519480519479</v>
      </c>
      <c r="BQ36" s="22">
        <f t="shared" si="16"/>
        <v>9.1954022988505759</v>
      </c>
      <c r="BR36" s="22">
        <f t="shared" si="16"/>
        <v>15.032679738562091</v>
      </c>
      <c r="BS36" s="22">
        <f t="shared" si="16"/>
        <v>13.793103448275863</v>
      </c>
      <c r="BT36" s="22">
        <f t="shared" si="16"/>
        <v>21.7741935483871</v>
      </c>
      <c r="BU36" s="22">
        <f t="shared" ref="BU36:BU44" si="17">BM36/((BL36*BN36)^0.5)</f>
        <v>1.0551191167528413</v>
      </c>
      <c r="BV36" s="31">
        <f t="shared" ref="BV36:BV44" si="18">BQ36/((BP36*BR36)^0.5)</f>
        <v>0.53734382794071134</v>
      </c>
      <c r="BW36" s="22">
        <f t="shared" ref="BW36:BW44" si="19">BL36/BT36</f>
        <v>3.278635583812695</v>
      </c>
    </row>
    <row r="37" spans="1:87" x14ac:dyDescent="0.3">
      <c r="A37" t="s">
        <v>105</v>
      </c>
      <c r="B37" s="36" t="s">
        <v>150</v>
      </c>
      <c r="C37" s="17" t="s">
        <v>151</v>
      </c>
      <c r="D37" s="18">
        <v>3.17</v>
      </c>
      <c r="E37" s="18">
        <v>8.84</v>
      </c>
      <c r="F37" s="18">
        <v>43.9</v>
      </c>
      <c r="G37" s="18">
        <v>17.899999999999999</v>
      </c>
      <c r="H37" s="18">
        <v>1.28</v>
      </c>
      <c r="I37" s="18">
        <v>4.53</v>
      </c>
      <c r="J37" s="18">
        <v>1.48</v>
      </c>
      <c r="K37" s="18">
        <v>3.81</v>
      </c>
      <c r="L37" s="18">
        <v>7.0000000000000007E-2</v>
      </c>
      <c r="M37" s="18">
        <v>1.1399999999999999</v>
      </c>
      <c r="N37" s="18">
        <v>13.2</v>
      </c>
      <c r="O37" s="20">
        <f t="shared" si="15"/>
        <v>99.320000000000007</v>
      </c>
      <c r="Q37">
        <v>3115</v>
      </c>
      <c r="S37">
        <v>31</v>
      </c>
      <c r="T37">
        <v>246</v>
      </c>
      <c r="U37">
        <v>26</v>
      </c>
      <c r="W37">
        <v>17</v>
      </c>
      <c r="X37">
        <v>261</v>
      </c>
      <c r="Y37">
        <v>14</v>
      </c>
      <c r="Z37">
        <v>49</v>
      </c>
      <c r="AA37">
        <v>23</v>
      </c>
      <c r="AB37">
        <v>293</v>
      </c>
      <c r="AC37">
        <v>16</v>
      </c>
      <c r="AD37">
        <v>4</v>
      </c>
      <c r="AE37">
        <v>139</v>
      </c>
      <c r="AF37">
        <v>33</v>
      </c>
      <c r="AG37">
        <v>135</v>
      </c>
      <c r="AH37">
        <v>148</v>
      </c>
      <c r="AX37">
        <v>42.2</v>
      </c>
      <c r="AY37">
        <v>92.3</v>
      </c>
      <c r="AZ37">
        <v>8.1999999999999993</v>
      </c>
      <c r="BA37">
        <v>32.200000000000003</v>
      </c>
      <c r="BB37">
        <v>6.2</v>
      </c>
      <c r="BC37">
        <v>1.5</v>
      </c>
      <c r="BD37">
        <v>5.0999999999999996</v>
      </c>
      <c r="BE37">
        <v>0.9</v>
      </c>
      <c r="BF37">
        <v>4.8</v>
      </c>
      <c r="BG37" s="21">
        <v>1</v>
      </c>
      <c r="BH37">
        <v>2.7</v>
      </c>
      <c r="BI37">
        <v>0.4</v>
      </c>
      <c r="BJ37" s="21">
        <v>3</v>
      </c>
      <c r="BK37">
        <v>0.4</v>
      </c>
      <c r="BL37" s="22">
        <f t="shared" si="16"/>
        <v>114.98637602179838</v>
      </c>
      <c r="BM37" s="22">
        <f t="shared" si="16"/>
        <v>96.447230929989558</v>
      </c>
      <c r="BN37" s="22">
        <f t="shared" si="16"/>
        <v>59.85401459854014</v>
      </c>
      <c r="BO37" s="22">
        <f t="shared" si="16"/>
        <v>45.288326300984536</v>
      </c>
      <c r="BP37" s="22">
        <f t="shared" si="16"/>
        <v>26.839826839826838</v>
      </c>
      <c r="BQ37" s="22">
        <f t="shared" si="16"/>
        <v>17.241379310344829</v>
      </c>
      <c r="BR37" s="22">
        <f t="shared" si="16"/>
        <v>16.666666666666664</v>
      </c>
      <c r="BS37" s="22">
        <f t="shared" si="16"/>
        <v>15.517241379310345</v>
      </c>
      <c r="BT37" s="22">
        <f t="shared" si="16"/>
        <v>19.35483870967742</v>
      </c>
      <c r="BU37" s="22">
        <f t="shared" si="17"/>
        <v>1.1625721828676965</v>
      </c>
      <c r="BV37" s="22">
        <f t="shared" si="18"/>
        <v>0.81518799779573603</v>
      </c>
      <c r="BW37" s="22">
        <f t="shared" si="19"/>
        <v>5.940962761126249</v>
      </c>
    </row>
    <row r="38" spans="1:87" x14ac:dyDescent="0.3">
      <c r="A38" t="s">
        <v>105</v>
      </c>
      <c r="B38" s="36" t="s">
        <v>150</v>
      </c>
      <c r="C38" s="17" t="s">
        <v>152</v>
      </c>
      <c r="D38" s="18">
        <v>2.44</v>
      </c>
      <c r="E38" s="18">
        <v>11.7</v>
      </c>
      <c r="F38" s="18">
        <v>49.6</v>
      </c>
      <c r="G38" s="18">
        <v>13.6</v>
      </c>
      <c r="H38" s="18">
        <v>1.39</v>
      </c>
      <c r="I38" s="18">
        <v>2.4500000000000002</v>
      </c>
      <c r="J38" s="18">
        <v>0.93</v>
      </c>
      <c r="K38" s="18">
        <v>3.55</v>
      </c>
      <c r="L38" s="18">
        <v>0.11</v>
      </c>
      <c r="M38" s="18">
        <v>0.74</v>
      </c>
      <c r="N38" s="18">
        <v>13.3</v>
      </c>
      <c r="O38" s="20">
        <f t="shared" si="15"/>
        <v>99.81</v>
      </c>
      <c r="Q38">
        <v>600</v>
      </c>
      <c r="S38">
        <v>150</v>
      </c>
      <c r="T38">
        <v>130</v>
      </c>
      <c r="U38">
        <v>604</v>
      </c>
      <c r="W38">
        <v>9</v>
      </c>
      <c r="X38">
        <v>522</v>
      </c>
      <c r="Y38">
        <v>70</v>
      </c>
      <c r="Z38">
        <v>37</v>
      </c>
      <c r="AA38">
        <v>20</v>
      </c>
      <c r="AB38">
        <v>192</v>
      </c>
      <c r="AC38">
        <v>12</v>
      </c>
      <c r="AD38">
        <v>4</v>
      </c>
      <c r="AE38">
        <v>138</v>
      </c>
      <c r="AF38">
        <v>46</v>
      </c>
      <c r="AG38">
        <v>159</v>
      </c>
      <c r="AH38">
        <v>115</v>
      </c>
      <c r="AX38">
        <v>43.6</v>
      </c>
      <c r="AY38">
        <v>95.8</v>
      </c>
      <c r="AZ38">
        <v>8.3000000000000007</v>
      </c>
      <c r="BA38">
        <v>34.799999999999997</v>
      </c>
      <c r="BB38">
        <v>6.2</v>
      </c>
      <c r="BC38">
        <v>1.4</v>
      </c>
      <c r="BD38">
        <v>6.3</v>
      </c>
      <c r="BE38" s="21">
        <v>1</v>
      </c>
      <c r="BF38">
        <v>5.9</v>
      </c>
      <c r="BG38">
        <v>1.1000000000000001</v>
      </c>
      <c r="BH38">
        <v>3.1</v>
      </c>
      <c r="BI38">
        <v>0.4</v>
      </c>
      <c r="BJ38">
        <v>2.8</v>
      </c>
      <c r="BK38">
        <v>0.4</v>
      </c>
      <c r="BL38" s="22">
        <f t="shared" si="16"/>
        <v>118.80108991825614</v>
      </c>
      <c r="BM38" s="22">
        <f t="shared" si="16"/>
        <v>100.10449320794149</v>
      </c>
      <c r="BN38" s="22">
        <f t="shared" si="16"/>
        <v>60.583941605839414</v>
      </c>
      <c r="BO38" s="22">
        <f t="shared" si="16"/>
        <v>48.94514767932489</v>
      </c>
      <c r="BP38" s="22">
        <f t="shared" si="16"/>
        <v>26.839826839826838</v>
      </c>
      <c r="BQ38" s="22">
        <f t="shared" si="16"/>
        <v>16.091954022988507</v>
      </c>
      <c r="BR38" s="22">
        <f t="shared" si="16"/>
        <v>20.588235294117649</v>
      </c>
      <c r="BS38" s="22">
        <f t="shared" si="16"/>
        <v>17.241379310344826</v>
      </c>
      <c r="BT38" s="22">
        <f t="shared" si="16"/>
        <v>23.790322580645164</v>
      </c>
      <c r="BU38" s="22">
        <f t="shared" si="17"/>
        <v>1.1799526940507281</v>
      </c>
      <c r="BV38" s="22">
        <f t="shared" si="18"/>
        <v>0.68455660756986558</v>
      </c>
      <c r="BW38" s="22">
        <f t="shared" si="19"/>
        <v>4.9936729321572066</v>
      </c>
    </row>
    <row r="39" spans="1:87" x14ac:dyDescent="0.3">
      <c r="A39" t="s">
        <v>105</v>
      </c>
      <c r="B39" s="35" t="s">
        <v>148</v>
      </c>
      <c r="C39" s="17" t="s">
        <v>153</v>
      </c>
      <c r="D39" s="18">
        <v>1.38</v>
      </c>
      <c r="E39" s="18">
        <v>10.9</v>
      </c>
      <c r="F39" s="18">
        <v>57.3</v>
      </c>
      <c r="G39" s="18">
        <v>12.3</v>
      </c>
      <c r="H39" s="18">
        <v>2.09</v>
      </c>
      <c r="I39" s="18">
        <v>0.67</v>
      </c>
      <c r="J39" s="18">
        <v>0.76</v>
      </c>
      <c r="K39" s="18">
        <v>2.4900000000000002</v>
      </c>
      <c r="L39" s="18">
        <v>0.06</v>
      </c>
      <c r="M39" s="18">
        <v>0.63</v>
      </c>
      <c r="N39" s="18">
        <v>12.2</v>
      </c>
      <c r="O39" s="20">
        <f t="shared" si="15"/>
        <v>100.78</v>
      </c>
      <c r="Q39">
        <v>251</v>
      </c>
      <c r="S39">
        <v>123</v>
      </c>
      <c r="T39">
        <v>431</v>
      </c>
      <c r="U39">
        <v>311</v>
      </c>
      <c r="W39">
        <v>7</v>
      </c>
      <c r="X39">
        <v>466</v>
      </c>
      <c r="Y39">
        <v>95</v>
      </c>
      <c r="Z39">
        <v>33</v>
      </c>
      <c r="AA39">
        <v>17</v>
      </c>
      <c r="AB39">
        <v>162</v>
      </c>
      <c r="AC39">
        <v>6</v>
      </c>
      <c r="AD39">
        <v>3</v>
      </c>
      <c r="AE39">
        <v>127</v>
      </c>
      <c r="AF39">
        <v>46</v>
      </c>
      <c r="AG39">
        <v>74</v>
      </c>
      <c r="AH39">
        <v>70</v>
      </c>
      <c r="AX39">
        <v>31.4</v>
      </c>
      <c r="AY39">
        <v>62.5</v>
      </c>
      <c r="AZ39">
        <v>5.9</v>
      </c>
      <c r="BA39">
        <v>25</v>
      </c>
      <c r="BB39">
        <v>4.8</v>
      </c>
      <c r="BC39" s="21">
        <v>2</v>
      </c>
      <c r="BD39" s="21">
        <v>5</v>
      </c>
      <c r="BE39" s="21">
        <v>1</v>
      </c>
      <c r="BF39">
        <v>5.3</v>
      </c>
      <c r="BG39" s="21">
        <v>1</v>
      </c>
      <c r="BH39">
        <v>2.8</v>
      </c>
      <c r="BI39">
        <v>0.3</v>
      </c>
      <c r="BJ39">
        <v>2.2000000000000002</v>
      </c>
      <c r="BK39">
        <v>0.3</v>
      </c>
      <c r="BL39" s="22">
        <f t="shared" si="16"/>
        <v>85.558583106267022</v>
      </c>
      <c r="BM39" s="22">
        <f t="shared" si="16"/>
        <v>65.308254963427373</v>
      </c>
      <c r="BN39" s="22">
        <f t="shared" si="16"/>
        <v>43.065693430656935</v>
      </c>
      <c r="BO39" s="22">
        <f t="shared" si="16"/>
        <v>35.16174402250352</v>
      </c>
      <c r="BP39" s="22">
        <f t="shared" si="16"/>
        <v>20.779220779220779</v>
      </c>
      <c r="BQ39" s="22">
        <f t="shared" si="16"/>
        <v>22.988505747126439</v>
      </c>
      <c r="BR39" s="22">
        <f t="shared" si="16"/>
        <v>16.33986928104575</v>
      </c>
      <c r="BS39" s="22">
        <f t="shared" si="16"/>
        <v>17.241379310344826</v>
      </c>
      <c r="BT39" s="22">
        <f t="shared" si="16"/>
        <v>21.370967741935484</v>
      </c>
      <c r="BU39" s="22">
        <f t="shared" si="17"/>
        <v>1.0758966751514556</v>
      </c>
      <c r="BV39" s="22">
        <f t="shared" si="18"/>
        <v>1.2475898286293481</v>
      </c>
      <c r="BW39" s="22">
        <f t="shared" si="19"/>
        <v>4.0034959642177776</v>
      </c>
    </row>
    <row r="40" spans="1:87" x14ac:dyDescent="0.3">
      <c r="A40" t="s">
        <v>105</v>
      </c>
      <c r="B40" s="35" t="s">
        <v>148</v>
      </c>
      <c r="C40" s="37" t="s">
        <v>154</v>
      </c>
      <c r="D40" s="18">
        <v>0.55000000000000004</v>
      </c>
      <c r="E40" s="18">
        <v>4.4000000000000004</v>
      </c>
      <c r="F40" s="18">
        <v>62.7</v>
      </c>
      <c r="G40" s="18">
        <v>14.3</v>
      </c>
      <c r="H40" s="18">
        <v>2.44</v>
      </c>
      <c r="I40" s="18">
        <v>1.1200000000000001</v>
      </c>
      <c r="J40" s="18">
        <v>2.16</v>
      </c>
      <c r="K40" s="18">
        <v>3.94</v>
      </c>
      <c r="L40" s="18">
        <v>0.14000000000000001</v>
      </c>
      <c r="M40" s="18">
        <v>0.8</v>
      </c>
      <c r="N40" s="18">
        <v>6.1</v>
      </c>
      <c r="O40" s="20">
        <f t="shared" si="15"/>
        <v>98.649999999999991</v>
      </c>
      <c r="Q40">
        <v>4863</v>
      </c>
      <c r="S40">
        <v>132</v>
      </c>
      <c r="T40">
        <v>151</v>
      </c>
      <c r="U40">
        <v>246</v>
      </c>
      <c r="W40">
        <v>9</v>
      </c>
      <c r="X40">
        <v>144</v>
      </c>
      <c r="Y40">
        <v>16</v>
      </c>
      <c r="Z40">
        <v>98</v>
      </c>
      <c r="AA40">
        <v>10</v>
      </c>
      <c r="AB40">
        <v>258</v>
      </c>
      <c r="AC40">
        <v>10</v>
      </c>
      <c r="AD40">
        <v>3</v>
      </c>
      <c r="AE40">
        <v>137</v>
      </c>
      <c r="AF40">
        <v>27</v>
      </c>
      <c r="AG40">
        <v>82</v>
      </c>
      <c r="AH40">
        <v>100</v>
      </c>
      <c r="AX40">
        <v>33.9</v>
      </c>
      <c r="AY40">
        <v>77.099999999999994</v>
      </c>
      <c r="AZ40">
        <v>6.7</v>
      </c>
      <c r="BA40">
        <v>29.1</v>
      </c>
      <c r="BB40">
        <v>52</v>
      </c>
      <c r="BC40">
        <v>1.1000000000000001</v>
      </c>
      <c r="BD40">
        <v>4.5</v>
      </c>
      <c r="BE40">
        <v>0.7</v>
      </c>
      <c r="BF40">
        <v>3.6</v>
      </c>
      <c r="BG40">
        <v>0.7</v>
      </c>
      <c r="BH40">
        <v>2.2000000000000002</v>
      </c>
      <c r="BI40">
        <v>0.3</v>
      </c>
      <c r="BJ40" s="21">
        <v>2</v>
      </c>
      <c r="BK40">
        <v>0.2</v>
      </c>
      <c r="BL40" s="22">
        <f t="shared" si="16"/>
        <v>92.370572207084464</v>
      </c>
      <c r="BM40" s="22">
        <f t="shared" si="16"/>
        <v>80.564263322884017</v>
      </c>
      <c r="BN40" s="22">
        <f t="shared" si="16"/>
        <v>48.905109489051092</v>
      </c>
      <c r="BO40" s="22">
        <f t="shared" si="16"/>
        <v>40.9282700421941</v>
      </c>
      <c r="BP40" s="22">
        <f t="shared" si="16"/>
        <v>225.1082251082251</v>
      </c>
      <c r="BQ40" s="22">
        <f t="shared" si="16"/>
        <v>12.643678160919542</v>
      </c>
      <c r="BR40" s="22">
        <f t="shared" si="16"/>
        <v>14.705882352941178</v>
      </c>
      <c r="BS40" s="22">
        <f t="shared" si="16"/>
        <v>12.068965517241377</v>
      </c>
      <c r="BT40" s="22">
        <f t="shared" si="16"/>
        <v>14.516129032258066</v>
      </c>
      <c r="BU40" s="22">
        <f t="shared" si="17"/>
        <v>1.19866687969942</v>
      </c>
      <c r="BV40" s="31">
        <f t="shared" si="18"/>
        <v>0.2197516815608648</v>
      </c>
      <c r="BW40" s="22">
        <f t="shared" si="19"/>
        <v>6.3633060853769292</v>
      </c>
    </row>
    <row r="41" spans="1:87" x14ac:dyDescent="0.3">
      <c r="A41" t="s">
        <v>105</v>
      </c>
      <c r="B41" s="36" t="s">
        <v>150</v>
      </c>
      <c r="C41" s="17" t="s">
        <v>155</v>
      </c>
      <c r="D41" s="18">
        <v>0.48</v>
      </c>
      <c r="E41" s="18">
        <v>2.59</v>
      </c>
      <c r="F41" s="18">
        <v>66.7</v>
      </c>
      <c r="G41" s="18">
        <v>14.2</v>
      </c>
      <c r="H41" s="18">
        <v>3.68</v>
      </c>
      <c r="I41" s="18">
        <v>1.64</v>
      </c>
      <c r="J41" s="18">
        <v>5.45</v>
      </c>
      <c r="K41" s="18">
        <v>2.2999999999999998</v>
      </c>
      <c r="L41" s="18">
        <v>0.04</v>
      </c>
      <c r="M41" s="18">
        <v>0.83</v>
      </c>
      <c r="N41" s="20">
        <v>1.8</v>
      </c>
      <c r="O41" s="20">
        <f t="shared" si="15"/>
        <v>99.710000000000008</v>
      </c>
      <c r="Q41">
        <v>764</v>
      </c>
      <c r="S41">
        <v>35</v>
      </c>
      <c r="T41">
        <v>397</v>
      </c>
      <c r="U41">
        <v>27</v>
      </c>
      <c r="W41">
        <v>10</v>
      </c>
      <c r="X41">
        <v>135</v>
      </c>
      <c r="Y41">
        <v>11</v>
      </c>
      <c r="Z41">
        <v>122</v>
      </c>
      <c r="AA41">
        <v>13</v>
      </c>
      <c r="AB41">
        <v>249</v>
      </c>
      <c r="AC41">
        <v>13</v>
      </c>
      <c r="AD41">
        <v>4</v>
      </c>
      <c r="AE41">
        <v>141</v>
      </c>
      <c r="AF41">
        <v>28</v>
      </c>
      <c r="AG41">
        <v>139</v>
      </c>
      <c r="AH41">
        <v>133</v>
      </c>
      <c r="AX41">
        <v>29.9</v>
      </c>
      <c r="AY41">
        <v>55.1</v>
      </c>
      <c r="AZ41">
        <v>5.7</v>
      </c>
      <c r="BA41">
        <v>23.4</v>
      </c>
      <c r="BB41">
        <v>4.5</v>
      </c>
      <c r="BC41" s="21">
        <v>1</v>
      </c>
      <c r="BD41">
        <v>4.2</v>
      </c>
      <c r="BE41">
        <v>0.8</v>
      </c>
      <c r="BF41">
        <v>4.0999999999999996</v>
      </c>
      <c r="BG41">
        <v>0.8</v>
      </c>
      <c r="BH41">
        <v>2.2999999999999998</v>
      </c>
      <c r="BI41">
        <v>0.3</v>
      </c>
      <c r="BJ41">
        <v>2.6</v>
      </c>
      <c r="BK41">
        <v>0.3</v>
      </c>
      <c r="BL41" s="22">
        <f t="shared" si="16"/>
        <v>81.471389645776568</v>
      </c>
      <c r="BM41" s="22">
        <f t="shared" si="16"/>
        <v>57.575757575757578</v>
      </c>
      <c r="BN41" s="22">
        <f t="shared" si="16"/>
        <v>41.605839416058394</v>
      </c>
      <c r="BO41" s="22">
        <f t="shared" si="16"/>
        <v>32.911392405063289</v>
      </c>
      <c r="BP41" s="22">
        <f t="shared" si="16"/>
        <v>19.480519480519479</v>
      </c>
      <c r="BQ41" s="22">
        <f t="shared" si="16"/>
        <v>11.494252873563219</v>
      </c>
      <c r="BR41" s="22">
        <f t="shared" si="16"/>
        <v>13.725490196078432</v>
      </c>
      <c r="BS41" s="22">
        <f t="shared" si="16"/>
        <v>13.793103448275863</v>
      </c>
      <c r="BT41" s="22">
        <f t="shared" si="16"/>
        <v>16.532258064516128</v>
      </c>
      <c r="BU41" s="22">
        <f t="shared" si="17"/>
        <v>0.98891725520446461</v>
      </c>
      <c r="BV41" s="22">
        <f t="shared" si="18"/>
        <v>0.70293723454807622</v>
      </c>
      <c r="BW41" s="22">
        <f t="shared" si="19"/>
        <v>4.9280255200372167</v>
      </c>
    </row>
    <row r="42" spans="1:87" x14ac:dyDescent="0.3">
      <c r="A42" t="s">
        <v>105</v>
      </c>
      <c r="B42" s="36" t="s">
        <v>150</v>
      </c>
      <c r="C42" s="17" t="s">
        <v>156</v>
      </c>
      <c r="D42" s="18">
        <v>0.15</v>
      </c>
      <c r="E42" s="18">
        <v>9.01</v>
      </c>
      <c r="F42" s="18">
        <v>78.7</v>
      </c>
      <c r="G42" s="18">
        <v>4.6399999999999997</v>
      </c>
      <c r="H42" s="18">
        <v>2.4700000000000002</v>
      </c>
      <c r="I42" s="18">
        <v>3.23</v>
      </c>
      <c r="J42" s="18">
        <v>0.28000000000000003</v>
      </c>
      <c r="K42" s="18">
        <v>0.21</v>
      </c>
      <c r="L42" s="18">
        <v>7.0000000000000007E-2</v>
      </c>
      <c r="M42" s="18">
        <v>0.36</v>
      </c>
      <c r="N42" s="20">
        <v>1</v>
      </c>
      <c r="O42" s="20">
        <f t="shared" si="15"/>
        <v>100.11999999999999</v>
      </c>
      <c r="Q42">
        <v>82</v>
      </c>
      <c r="S42">
        <v>25</v>
      </c>
      <c r="T42">
        <v>486</v>
      </c>
      <c r="U42">
        <v>65</v>
      </c>
      <c r="W42">
        <v>4</v>
      </c>
      <c r="X42">
        <v>48</v>
      </c>
      <c r="Y42">
        <v>8</v>
      </c>
      <c r="Z42">
        <v>12</v>
      </c>
      <c r="AA42">
        <v>8</v>
      </c>
      <c r="AB42">
        <v>138</v>
      </c>
      <c r="AC42">
        <v>5</v>
      </c>
      <c r="AD42">
        <v>2</v>
      </c>
      <c r="AE42">
        <v>95</v>
      </c>
      <c r="AF42">
        <v>14</v>
      </c>
      <c r="AG42">
        <v>19</v>
      </c>
      <c r="AH42">
        <v>107</v>
      </c>
      <c r="AX42" s="21">
        <v>11</v>
      </c>
      <c r="AY42">
        <v>21.6</v>
      </c>
      <c r="AZ42">
        <v>2.2999999999999998</v>
      </c>
      <c r="BA42">
        <v>8.8000000000000007</v>
      </c>
      <c r="BB42">
        <v>2.2000000000000002</v>
      </c>
      <c r="BC42">
        <v>0.2</v>
      </c>
      <c r="BD42" s="21">
        <v>2</v>
      </c>
      <c r="BE42">
        <v>0.4</v>
      </c>
      <c r="BF42">
        <v>1.9</v>
      </c>
      <c r="BG42">
        <v>0.4</v>
      </c>
      <c r="BH42">
        <v>1.2</v>
      </c>
      <c r="BI42">
        <v>0.2</v>
      </c>
      <c r="BJ42">
        <v>1.4</v>
      </c>
      <c r="BK42">
        <v>0.2</v>
      </c>
      <c r="BL42" s="22">
        <f t="shared" si="16"/>
        <v>29.972752043596731</v>
      </c>
      <c r="BM42" s="22">
        <f t="shared" si="16"/>
        <v>22.570532915360506</v>
      </c>
      <c r="BN42" s="22">
        <f t="shared" si="16"/>
        <v>16.788321167883208</v>
      </c>
      <c r="BO42" s="22">
        <f t="shared" si="16"/>
        <v>12.376933895921239</v>
      </c>
      <c r="BP42" s="22">
        <f t="shared" si="16"/>
        <v>9.5238095238095237</v>
      </c>
      <c r="BQ42" s="22">
        <f t="shared" si="16"/>
        <v>2.298850574712644</v>
      </c>
      <c r="BR42" s="22">
        <f t="shared" si="16"/>
        <v>6.5359477124183005</v>
      </c>
      <c r="BS42" s="22">
        <f t="shared" si="16"/>
        <v>6.8965517241379315</v>
      </c>
      <c r="BT42" s="22">
        <f t="shared" si="16"/>
        <v>7.661290322580645</v>
      </c>
      <c r="BU42" s="22">
        <f t="shared" si="17"/>
        <v>1.0061781186446872</v>
      </c>
      <c r="BV42" s="31">
        <f t="shared" si="18"/>
        <v>0.29137420930038083</v>
      </c>
      <c r="BW42" s="22">
        <f t="shared" si="19"/>
        <v>3.9122328983220998</v>
      </c>
    </row>
    <row r="43" spans="1:87" x14ac:dyDescent="0.3">
      <c r="A43" t="s">
        <v>105</v>
      </c>
      <c r="B43" s="36" t="s">
        <v>150</v>
      </c>
      <c r="C43" s="17" t="s">
        <v>157</v>
      </c>
      <c r="D43" s="18">
        <v>0.12</v>
      </c>
      <c r="E43" s="18">
        <v>8.49</v>
      </c>
      <c r="F43" s="18">
        <v>68.5</v>
      </c>
      <c r="G43" s="18">
        <v>9.57</v>
      </c>
      <c r="H43" s="18">
        <v>4.2300000000000004</v>
      </c>
      <c r="I43" s="18">
        <v>3.61</v>
      </c>
      <c r="J43" s="18">
        <v>0.71</v>
      </c>
      <c r="K43" s="18">
        <v>0.1</v>
      </c>
      <c r="L43" s="18">
        <v>0.06</v>
      </c>
      <c r="M43" s="18">
        <v>0.88</v>
      </c>
      <c r="N43" s="20">
        <v>2</v>
      </c>
      <c r="O43" s="20">
        <f t="shared" si="15"/>
        <v>98.27</v>
      </c>
      <c r="Q43">
        <v>273</v>
      </c>
      <c r="S43">
        <v>97</v>
      </c>
      <c r="T43">
        <v>157</v>
      </c>
      <c r="U43">
        <v>65</v>
      </c>
      <c r="W43">
        <v>10</v>
      </c>
      <c r="X43">
        <v>71</v>
      </c>
      <c r="Y43">
        <v>18</v>
      </c>
      <c r="Z43">
        <v>79</v>
      </c>
      <c r="AA43">
        <v>14</v>
      </c>
      <c r="AB43">
        <v>98</v>
      </c>
      <c r="AC43">
        <v>9</v>
      </c>
      <c r="AD43">
        <v>4</v>
      </c>
      <c r="AE43">
        <v>97</v>
      </c>
      <c r="AF43">
        <v>24</v>
      </c>
      <c r="AG43">
        <v>90</v>
      </c>
      <c r="AH43">
        <v>288</v>
      </c>
      <c r="AX43">
        <v>22.5</v>
      </c>
      <c r="AY43">
        <v>44.6</v>
      </c>
      <c r="AZ43">
        <v>4.5999999999999996</v>
      </c>
      <c r="BA43">
        <v>18.3</v>
      </c>
      <c r="BB43">
        <v>3.4</v>
      </c>
      <c r="BC43">
        <v>0.8</v>
      </c>
      <c r="BD43">
        <v>3.3</v>
      </c>
      <c r="BE43">
        <v>0.6</v>
      </c>
      <c r="BF43">
        <v>3.3</v>
      </c>
      <c r="BG43">
        <v>0.7</v>
      </c>
      <c r="BH43">
        <v>2.2000000000000002</v>
      </c>
      <c r="BI43">
        <v>0.4</v>
      </c>
      <c r="BJ43">
        <v>2.8</v>
      </c>
      <c r="BK43">
        <v>0.3</v>
      </c>
      <c r="BL43" s="22">
        <f t="shared" si="16"/>
        <v>61.30790190735695</v>
      </c>
      <c r="BM43" s="22">
        <f t="shared" si="16"/>
        <v>46.603970741901783</v>
      </c>
      <c r="BN43" s="22">
        <f t="shared" si="16"/>
        <v>33.576642335766415</v>
      </c>
      <c r="BO43" s="22">
        <f t="shared" si="16"/>
        <v>25.738396624472575</v>
      </c>
      <c r="BP43" s="22">
        <f t="shared" si="16"/>
        <v>14.718614718614717</v>
      </c>
      <c r="BQ43" s="22">
        <f t="shared" si="16"/>
        <v>9.1954022988505759</v>
      </c>
      <c r="BR43" s="22">
        <f t="shared" si="16"/>
        <v>10.784313725490195</v>
      </c>
      <c r="BS43" s="22">
        <f t="shared" si="16"/>
        <v>10.344827586206895</v>
      </c>
      <c r="BT43" s="22">
        <f t="shared" si="16"/>
        <v>13.306451612903226</v>
      </c>
      <c r="BU43" s="22">
        <f t="shared" si="17"/>
        <v>1.0271788339486743</v>
      </c>
      <c r="BV43" s="22">
        <f t="shared" si="18"/>
        <v>0.72986243063850786</v>
      </c>
      <c r="BW43" s="22">
        <f t="shared" si="19"/>
        <v>4.6073817190983402</v>
      </c>
    </row>
    <row r="44" spans="1:87" x14ac:dyDescent="0.3">
      <c r="A44" t="s">
        <v>105</v>
      </c>
      <c r="B44" s="36" t="s">
        <v>150</v>
      </c>
      <c r="C44" s="17" t="s">
        <v>158</v>
      </c>
      <c r="D44" s="18">
        <v>0.08</v>
      </c>
      <c r="E44" s="18">
        <v>11.2</v>
      </c>
      <c r="F44" s="18">
        <v>61.7</v>
      </c>
      <c r="G44" s="18">
        <v>15.3</v>
      </c>
      <c r="H44" s="18">
        <v>0.65</v>
      </c>
      <c r="I44" s="18">
        <v>2.4300000000000002</v>
      </c>
      <c r="J44" s="18">
        <v>2.77</v>
      </c>
      <c r="K44" s="18">
        <v>0.06</v>
      </c>
      <c r="L44" s="18">
        <v>0.14000000000000001</v>
      </c>
      <c r="M44" s="18">
        <v>0.76</v>
      </c>
      <c r="N44" s="18">
        <v>4.8</v>
      </c>
      <c r="O44" s="20">
        <f t="shared" si="15"/>
        <v>99.890000000000015</v>
      </c>
      <c r="Q44">
        <v>344</v>
      </c>
      <c r="S44">
        <v>24</v>
      </c>
      <c r="T44">
        <v>335</v>
      </c>
      <c r="U44">
        <v>54</v>
      </c>
      <c r="W44">
        <v>10</v>
      </c>
      <c r="X44">
        <v>96</v>
      </c>
      <c r="Y44">
        <v>29</v>
      </c>
      <c r="Z44">
        <v>117</v>
      </c>
      <c r="AA44">
        <v>19</v>
      </c>
      <c r="AB44">
        <v>29</v>
      </c>
      <c r="AC44">
        <v>11</v>
      </c>
      <c r="AD44">
        <v>4</v>
      </c>
      <c r="AE44">
        <v>184</v>
      </c>
      <c r="AF44">
        <v>32</v>
      </c>
      <c r="AG44">
        <v>135</v>
      </c>
      <c r="AH44">
        <v>111</v>
      </c>
      <c r="AX44">
        <v>35.700000000000003</v>
      </c>
      <c r="AY44">
        <v>65.099999999999994</v>
      </c>
      <c r="AZ44">
        <v>6.9</v>
      </c>
      <c r="BA44">
        <v>28.4</v>
      </c>
      <c r="BB44">
        <v>5.3</v>
      </c>
      <c r="BC44">
        <v>1.3</v>
      </c>
      <c r="BD44">
        <v>5.3</v>
      </c>
      <c r="BE44">
        <v>0.9</v>
      </c>
      <c r="BF44">
        <v>4.8</v>
      </c>
      <c r="BG44" s="21">
        <v>1</v>
      </c>
      <c r="BH44">
        <v>2.7</v>
      </c>
      <c r="BI44">
        <v>0.4</v>
      </c>
      <c r="BJ44">
        <v>3.4</v>
      </c>
      <c r="BK44">
        <v>0.4</v>
      </c>
      <c r="BL44" s="22">
        <f t="shared" si="16"/>
        <v>97.27520435967304</v>
      </c>
      <c r="BM44" s="22">
        <f t="shared" si="16"/>
        <v>68.025078369905955</v>
      </c>
      <c r="BN44" s="22">
        <f t="shared" si="16"/>
        <v>50.364963503649633</v>
      </c>
      <c r="BO44" s="22">
        <f t="shared" si="16"/>
        <v>39.943741209563996</v>
      </c>
      <c r="BP44" s="22">
        <f t="shared" si="16"/>
        <v>22.943722943722943</v>
      </c>
      <c r="BQ44" s="22">
        <f t="shared" si="16"/>
        <v>14.942528735632186</v>
      </c>
      <c r="BR44" s="22">
        <f t="shared" si="16"/>
        <v>17.320261437908496</v>
      </c>
      <c r="BS44" s="22">
        <f t="shared" si="16"/>
        <v>15.517241379310345</v>
      </c>
      <c r="BT44" s="22">
        <f t="shared" si="16"/>
        <v>19.35483870967742</v>
      </c>
      <c r="BU44" s="22">
        <f t="shared" si="17"/>
        <v>0.97186001197891247</v>
      </c>
      <c r="BV44" s="22">
        <f t="shared" si="18"/>
        <v>0.74957472357673105</v>
      </c>
      <c r="BW44" s="22">
        <f t="shared" si="19"/>
        <v>5.0258855585831066</v>
      </c>
    </row>
    <row r="45" spans="1:87" x14ac:dyDescent="0.3">
      <c r="A45" t="s">
        <v>159</v>
      </c>
      <c r="B45" t="s">
        <v>1</v>
      </c>
      <c r="C45" t="s">
        <v>160</v>
      </c>
      <c r="D45" s="3">
        <v>69.208320000000001</v>
      </c>
      <c r="E45" s="3">
        <v>5.0764999999999993</v>
      </c>
      <c r="F45" s="3">
        <v>0.56000000000000005</v>
      </c>
      <c r="G45" s="3">
        <v>3.47</v>
      </c>
      <c r="H45" s="3">
        <v>0.08</v>
      </c>
      <c r="I45" s="3">
        <v>3.6999999999999998E-2</v>
      </c>
      <c r="L45" s="3">
        <v>0.11222580645161291</v>
      </c>
      <c r="M45" s="3">
        <v>0.16</v>
      </c>
      <c r="N45" s="3">
        <v>11</v>
      </c>
      <c r="O45" s="20">
        <f t="shared" si="15"/>
        <v>89.704045806451617</v>
      </c>
      <c r="P45" s="38"/>
      <c r="AE45" s="38"/>
      <c r="CI45" s="3">
        <v>8.0000000000000002E-3</v>
      </c>
    </row>
    <row r="46" spans="1:87" x14ac:dyDescent="0.3">
      <c r="A46" t="s">
        <v>159</v>
      </c>
      <c r="B46" t="s">
        <v>1</v>
      </c>
      <c r="C46" t="s">
        <v>160</v>
      </c>
      <c r="D46" s="3">
        <v>68.330303999999998</v>
      </c>
      <c r="E46" s="3">
        <v>7.0498999999999992</v>
      </c>
      <c r="F46" s="3">
        <v>0.88</v>
      </c>
      <c r="G46" s="3">
        <v>3.07</v>
      </c>
      <c r="H46" s="3">
        <v>0.1</v>
      </c>
      <c r="I46" s="3">
        <v>3.5999999999999997E-2</v>
      </c>
      <c r="L46" s="3">
        <v>0.21987096774193551</v>
      </c>
      <c r="M46" s="3">
        <v>0.12</v>
      </c>
      <c r="N46" s="3">
        <v>10.25</v>
      </c>
      <c r="O46" s="20">
        <f t="shared" si="15"/>
        <v>90.056074967741921</v>
      </c>
      <c r="P46" s="38"/>
      <c r="AE46" s="38"/>
      <c r="CI46" s="3">
        <v>1.7000000000000001E-2</v>
      </c>
    </row>
    <row r="47" spans="1:87" x14ac:dyDescent="0.3">
      <c r="A47" t="s">
        <v>159</v>
      </c>
      <c r="B47" t="s">
        <v>1</v>
      </c>
      <c r="C47" t="s">
        <v>161</v>
      </c>
      <c r="D47" s="3">
        <v>65.747903999999991</v>
      </c>
      <c r="E47" s="3">
        <v>7.5074999999999994</v>
      </c>
      <c r="F47" s="3">
        <v>1.19</v>
      </c>
      <c r="G47" s="3">
        <v>4.0199999999999996</v>
      </c>
      <c r="H47" s="3">
        <v>0.06</v>
      </c>
      <c r="I47" s="3">
        <v>0.05</v>
      </c>
      <c r="L47" s="3">
        <v>0.23361290322580647</v>
      </c>
      <c r="M47" s="3">
        <v>0.22</v>
      </c>
      <c r="N47" s="3">
        <v>10.54</v>
      </c>
      <c r="O47" s="20">
        <f t="shared" si="15"/>
        <v>89.569016903225787</v>
      </c>
      <c r="P47" s="38"/>
      <c r="AE47" s="38"/>
      <c r="CI47" s="3">
        <v>0.02</v>
      </c>
    </row>
    <row r="48" spans="1:87" x14ac:dyDescent="0.3">
      <c r="A48" t="s">
        <v>159</v>
      </c>
      <c r="B48" t="s">
        <v>1</v>
      </c>
      <c r="C48" t="s">
        <v>162</v>
      </c>
      <c r="D48" s="3">
        <v>65.011920000000003</v>
      </c>
      <c r="E48" s="3">
        <v>9.6381999999999994</v>
      </c>
      <c r="F48" s="3">
        <v>1.01</v>
      </c>
      <c r="G48" s="3">
        <v>2.9</v>
      </c>
      <c r="H48" s="3">
        <v>0.8</v>
      </c>
      <c r="I48" s="3">
        <v>0.05</v>
      </c>
      <c r="L48" s="3">
        <v>0.27025806451612905</v>
      </c>
      <c r="M48" s="3">
        <v>0.18</v>
      </c>
      <c r="N48" s="3">
        <v>10.28</v>
      </c>
      <c r="O48" s="20">
        <f t="shared" si="15"/>
        <v>90.140378064516142</v>
      </c>
      <c r="P48" s="38"/>
      <c r="AE48" s="38"/>
      <c r="CI48" s="3">
        <v>8.9999999999999993E-3</v>
      </c>
    </row>
    <row r="49" spans="1:87" x14ac:dyDescent="0.3">
      <c r="A49" t="s">
        <v>159</v>
      </c>
      <c r="B49" t="s">
        <v>1</v>
      </c>
      <c r="C49" t="s">
        <v>160</v>
      </c>
      <c r="D49" s="3">
        <v>62.752319999999997</v>
      </c>
      <c r="E49" s="3">
        <v>6.8639999999999999</v>
      </c>
      <c r="F49" s="3">
        <v>2.31</v>
      </c>
      <c r="G49" s="3">
        <v>4.03</v>
      </c>
      <c r="H49" s="3">
        <v>0.09</v>
      </c>
      <c r="I49" s="3">
        <v>0.05</v>
      </c>
      <c r="L49" s="3">
        <v>0.18551612903225809</v>
      </c>
      <c r="M49" s="3">
        <v>0.25</v>
      </c>
      <c r="N49" s="3">
        <v>10.27</v>
      </c>
      <c r="O49" s="20">
        <f t="shared" si="15"/>
        <v>86.801836129032253</v>
      </c>
      <c r="P49" s="38"/>
      <c r="AE49" s="38"/>
      <c r="CI49" s="3">
        <v>7.0000000000000001E-3</v>
      </c>
    </row>
    <row r="50" spans="1:87" x14ac:dyDescent="0.3">
      <c r="A50" t="s">
        <v>159</v>
      </c>
      <c r="B50" t="s">
        <v>1</v>
      </c>
      <c r="C50" t="s">
        <v>160</v>
      </c>
      <c r="D50" s="3">
        <v>61.989220799999998</v>
      </c>
      <c r="E50" s="3">
        <v>9.7812000000000001</v>
      </c>
      <c r="F50" s="3">
        <v>0.79</v>
      </c>
      <c r="G50" s="3">
        <v>4.16</v>
      </c>
      <c r="H50" s="3">
        <v>7.0000000000000007E-2</v>
      </c>
      <c r="I50" s="3">
        <v>3.5999999999999997E-2</v>
      </c>
      <c r="L50" s="3">
        <v>0.32751612903225807</v>
      </c>
      <c r="M50" s="3">
        <v>0.24</v>
      </c>
      <c r="N50" s="3">
        <v>10.43</v>
      </c>
      <c r="O50" s="20">
        <f t="shared" si="15"/>
        <v>87.823936929032243</v>
      </c>
      <c r="P50" s="38"/>
      <c r="AE50" s="38"/>
      <c r="CI50" s="3">
        <v>1.2E-2</v>
      </c>
    </row>
    <row r="51" spans="1:87" x14ac:dyDescent="0.3">
      <c r="A51" t="s">
        <v>159</v>
      </c>
      <c r="B51" t="s">
        <v>1</v>
      </c>
      <c r="C51" t="s">
        <v>160</v>
      </c>
      <c r="D51" s="3">
        <v>59.795471999999997</v>
      </c>
      <c r="E51" s="3">
        <v>7.8649999999999993</v>
      </c>
      <c r="F51" s="3">
        <v>3.93</v>
      </c>
      <c r="G51" s="3">
        <v>6.03</v>
      </c>
      <c r="H51" s="3">
        <v>0.09</v>
      </c>
      <c r="I51" s="3">
        <v>4.3999999999999997E-2</v>
      </c>
      <c r="L51" s="3">
        <v>0.17177419354838711</v>
      </c>
      <c r="M51" s="3">
        <v>0.32</v>
      </c>
      <c r="N51" s="3">
        <v>11.46</v>
      </c>
      <c r="O51" s="20">
        <f t="shared" si="15"/>
        <v>89.706246193548395</v>
      </c>
      <c r="P51" s="38"/>
      <c r="AE51" s="38"/>
      <c r="CI51" s="3">
        <v>8.0000000000000002E-3</v>
      </c>
    </row>
    <row r="52" spans="1:87" x14ac:dyDescent="0.3">
      <c r="A52" t="s">
        <v>159</v>
      </c>
      <c r="B52" t="s">
        <v>1</v>
      </c>
      <c r="C52" t="s">
        <v>160</v>
      </c>
      <c r="D52" s="3">
        <v>54.114191999999989</v>
      </c>
      <c r="E52" s="3">
        <v>11.697399999999998</v>
      </c>
      <c r="F52" s="3">
        <v>3.14</v>
      </c>
      <c r="G52" s="3">
        <v>6.91</v>
      </c>
      <c r="H52" s="3">
        <v>7.0000000000000007E-2</v>
      </c>
      <c r="I52" s="3">
        <v>3.5999999999999997E-2</v>
      </c>
      <c r="L52" s="3">
        <v>0.18322580645161293</v>
      </c>
      <c r="M52" s="3">
        <v>0.24</v>
      </c>
      <c r="N52" s="3">
        <v>12</v>
      </c>
      <c r="O52" s="20">
        <f t="shared" si="15"/>
        <v>88.390817806451594</v>
      </c>
      <c r="P52" s="38"/>
      <c r="AE52" s="38"/>
      <c r="CI52" s="3">
        <v>1.4E-2</v>
      </c>
    </row>
    <row r="53" spans="1:87" x14ac:dyDescent="0.3">
      <c r="A53" t="s">
        <v>159</v>
      </c>
      <c r="B53" t="s">
        <v>1</v>
      </c>
      <c r="C53" t="s">
        <v>163</v>
      </c>
      <c r="D53" s="3">
        <v>53.429856000000001</v>
      </c>
      <c r="E53" s="3">
        <v>15.172299999999998</v>
      </c>
      <c r="F53" s="3">
        <v>4.6900000000000004</v>
      </c>
      <c r="G53" s="3">
        <v>5.68</v>
      </c>
      <c r="H53" s="3">
        <v>0.03</v>
      </c>
      <c r="I53" s="3">
        <v>5.0999999999999997E-2</v>
      </c>
      <c r="L53" s="3">
        <v>0.30919354838709684</v>
      </c>
      <c r="M53" s="3">
        <v>0.34</v>
      </c>
      <c r="N53" s="3">
        <v>11.43</v>
      </c>
      <c r="O53" s="20">
        <f t="shared" si="15"/>
        <v>91.132349548387083</v>
      </c>
      <c r="P53" s="38"/>
      <c r="AE53" s="38"/>
      <c r="CI53" s="3">
        <v>1.0999999999999999E-2</v>
      </c>
    </row>
    <row r="54" spans="1:87" x14ac:dyDescent="0.3">
      <c r="A54" t="s">
        <v>159</v>
      </c>
      <c r="B54" t="s">
        <v>1</v>
      </c>
      <c r="C54" t="s">
        <v>160</v>
      </c>
      <c r="D54" s="3">
        <v>48.949391999999989</v>
      </c>
      <c r="E54" s="3">
        <v>19.619599999999998</v>
      </c>
      <c r="F54" s="3">
        <v>4.84</v>
      </c>
      <c r="G54" s="3">
        <v>6.94</v>
      </c>
      <c r="H54" s="3">
        <v>0.11</v>
      </c>
      <c r="I54" s="3">
        <v>4.2999999999999997E-2</v>
      </c>
      <c r="L54" s="3">
        <v>0.382483870967742</v>
      </c>
      <c r="M54" s="3">
        <v>0.24</v>
      </c>
      <c r="N54" s="3">
        <v>10.91</v>
      </c>
      <c r="O54" s="20">
        <f t="shared" si="15"/>
        <v>92.034475870967725</v>
      </c>
      <c r="P54" s="38"/>
      <c r="AE54" s="38"/>
      <c r="CI54" s="3">
        <v>2.9000000000000001E-2</v>
      </c>
    </row>
    <row r="55" spans="1:87" x14ac:dyDescent="0.3">
      <c r="A55" t="s">
        <v>159</v>
      </c>
      <c r="B55" t="s">
        <v>1</v>
      </c>
      <c r="C55" t="s">
        <v>160</v>
      </c>
      <c r="D55" s="3">
        <v>41.615375999999991</v>
      </c>
      <c r="E55" s="3">
        <v>27.3416</v>
      </c>
      <c r="F55" s="3">
        <v>3.09</v>
      </c>
      <c r="G55" s="3">
        <v>6.43</v>
      </c>
      <c r="H55" s="3">
        <v>0.08</v>
      </c>
      <c r="I55" s="3">
        <v>3.5000000000000003E-2</v>
      </c>
      <c r="L55" s="3">
        <v>0.46493548387096784</v>
      </c>
      <c r="M55" s="3">
        <v>0.24</v>
      </c>
      <c r="N55" s="3">
        <v>12.08</v>
      </c>
      <c r="O55" s="20">
        <f t="shared" si="15"/>
        <v>91.37691148387097</v>
      </c>
      <c r="P55" s="38"/>
      <c r="CI55" s="3">
        <v>1.0999999999999999E-2</v>
      </c>
    </row>
    <row r="56" spans="1:87" x14ac:dyDescent="0.3">
      <c r="A56" t="s">
        <v>164</v>
      </c>
      <c r="B56" t="s">
        <v>165</v>
      </c>
      <c r="C56" t="s">
        <v>166</v>
      </c>
      <c r="D56">
        <v>0.22</v>
      </c>
      <c r="E56">
        <v>11.625</v>
      </c>
      <c r="F56">
        <v>53.7</v>
      </c>
      <c r="G56">
        <v>12.03</v>
      </c>
      <c r="H56">
        <v>10.08</v>
      </c>
      <c r="I56">
        <v>7.81</v>
      </c>
      <c r="J56">
        <v>0.55000000000000004</v>
      </c>
      <c r="K56">
        <v>3.43</v>
      </c>
      <c r="L56">
        <v>0.55000000000000004</v>
      </c>
      <c r="M56">
        <v>0.96</v>
      </c>
      <c r="N56">
        <v>0.19</v>
      </c>
      <c r="O56" s="21">
        <f>SUM(D56:N56)</f>
        <v>101.145</v>
      </c>
      <c r="P56" s="38"/>
      <c r="Q56">
        <v>150</v>
      </c>
      <c r="S56">
        <v>100</v>
      </c>
      <c r="T56">
        <v>110</v>
      </c>
      <c r="U56">
        <v>168</v>
      </c>
      <c r="X56">
        <v>132</v>
      </c>
      <c r="Z56">
        <v>31</v>
      </c>
      <c r="AA56">
        <v>13</v>
      </c>
      <c r="AB56">
        <v>197</v>
      </c>
      <c r="AE56">
        <v>192</v>
      </c>
      <c r="AH56">
        <v>106</v>
      </c>
      <c r="CI56" s="3"/>
    </row>
    <row r="57" spans="1:87" x14ac:dyDescent="0.3">
      <c r="A57" t="s">
        <v>164</v>
      </c>
      <c r="B57" t="s">
        <v>165</v>
      </c>
      <c r="C57" t="s">
        <v>167</v>
      </c>
      <c r="D57">
        <v>0.18</v>
      </c>
      <c r="E57">
        <v>9.8470000000000013</v>
      </c>
      <c r="F57">
        <v>53.2</v>
      </c>
      <c r="G57">
        <v>14.69</v>
      </c>
      <c r="H57">
        <v>10</v>
      </c>
      <c r="I57">
        <v>8</v>
      </c>
      <c r="J57">
        <v>0.36</v>
      </c>
      <c r="K57">
        <v>3.54</v>
      </c>
      <c r="L57">
        <v>0.56999999999999995</v>
      </c>
      <c r="M57">
        <v>0.75</v>
      </c>
      <c r="N57">
        <v>0.12</v>
      </c>
      <c r="O57" s="21">
        <f t="shared" ref="O57:O60" si="20">SUM(D57:N57)</f>
        <v>101.25700000000001</v>
      </c>
      <c r="P57" s="38"/>
      <c r="Q57">
        <v>102</v>
      </c>
      <c r="S57">
        <v>92</v>
      </c>
      <c r="T57">
        <v>284</v>
      </c>
      <c r="U57">
        <v>14</v>
      </c>
      <c r="X57">
        <v>160</v>
      </c>
      <c r="Z57">
        <v>30</v>
      </c>
      <c r="AA57">
        <v>12.5</v>
      </c>
      <c r="AB57">
        <v>219</v>
      </c>
      <c r="AE57">
        <v>95</v>
      </c>
      <c r="AH57">
        <v>92</v>
      </c>
      <c r="CI57" s="3"/>
    </row>
    <row r="58" spans="1:87" x14ac:dyDescent="0.3">
      <c r="A58" t="s">
        <v>164</v>
      </c>
      <c r="B58" t="s">
        <v>165</v>
      </c>
      <c r="C58" t="s">
        <v>168</v>
      </c>
      <c r="D58">
        <v>0.22</v>
      </c>
      <c r="E58">
        <v>14.791</v>
      </c>
      <c r="F58">
        <v>50.64</v>
      </c>
      <c r="G58">
        <v>12.87</v>
      </c>
      <c r="H58">
        <v>8.67</v>
      </c>
      <c r="I58">
        <v>7.5</v>
      </c>
      <c r="J58">
        <v>0.18</v>
      </c>
      <c r="K58">
        <v>3.23</v>
      </c>
      <c r="L58">
        <v>0.36</v>
      </c>
      <c r="M58">
        <v>1.3</v>
      </c>
      <c r="N58">
        <v>0.21</v>
      </c>
      <c r="O58" s="21">
        <f t="shared" si="20"/>
        <v>99.971000000000004</v>
      </c>
      <c r="P58" s="38"/>
      <c r="Q58">
        <v>32</v>
      </c>
      <c r="S58">
        <v>188</v>
      </c>
      <c r="T58">
        <v>170</v>
      </c>
      <c r="U58">
        <v>189</v>
      </c>
      <c r="X58">
        <v>188</v>
      </c>
      <c r="Z58">
        <v>18</v>
      </c>
      <c r="AA58">
        <v>25</v>
      </c>
      <c r="AB58">
        <v>117</v>
      </c>
      <c r="AE58">
        <v>468</v>
      </c>
      <c r="AH58">
        <v>91</v>
      </c>
      <c r="CI58" s="3"/>
    </row>
    <row r="59" spans="1:87" x14ac:dyDescent="0.3">
      <c r="A59" t="s">
        <v>164</v>
      </c>
      <c r="B59" t="s">
        <v>165</v>
      </c>
      <c r="C59" t="s">
        <v>169</v>
      </c>
      <c r="D59">
        <v>0.23</v>
      </c>
      <c r="E59">
        <v>11.750000000000002</v>
      </c>
      <c r="F59">
        <v>52.06</v>
      </c>
      <c r="G59">
        <v>14.5</v>
      </c>
      <c r="H59">
        <v>9.82</v>
      </c>
      <c r="I59">
        <v>6.26</v>
      </c>
      <c r="J59">
        <v>0.28000000000000003</v>
      </c>
      <c r="K59">
        <v>3.7</v>
      </c>
      <c r="L59">
        <v>0.33</v>
      </c>
      <c r="M59">
        <v>0.97</v>
      </c>
      <c r="N59">
        <v>0.81</v>
      </c>
      <c r="O59" s="21">
        <f t="shared" si="20"/>
        <v>100.71000000000002</v>
      </c>
      <c r="P59" s="38"/>
      <c r="Q59">
        <v>38</v>
      </c>
      <c r="S59">
        <v>188</v>
      </c>
      <c r="T59">
        <v>187</v>
      </c>
      <c r="U59">
        <v>128</v>
      </c>
      <c r="X59">
        <v>208</v>
      </c>
      <c r="Z59">
        <v>23</v>
      </c>
      <c r="AA59">
        <v>20</v>
      </c>
      <c r="AB59">
        <v>154</v>
      </c>
      <c r="AE59">
        <v>78</v>
      </c>
      <c r="AH59">
        <v>78</v>
      </c>
      <c r="CI59" s="3"/>
    </row>
    <row r="60" spans="1:87" x14ac:dyDescent="0.3">
      <c r="A60" t="s">
        <v>164</v>
      </c>
      <c r="B60" t="s">
        <v>165</v>
      </c>
      <c r="C60" t="s">
        <v>170</v>
      </c>
      <c r="D60">
        <v>0.23</v>
      </c>
      <c r="E60">
        <v>12.687000000000001</v>
      </c>
      <c r="F60">
        <v>52.13</v>
      </c>
      <c r="G60">
        <v>13.55</v>
      </c>
      <c r="H60">
        <v>9.1199999999999992</v>
      </c>
      <c r="I60">
        <v>7.61</v>
      </c>
      <c r="J60">
        <v>0.17</v>
      </c>
      <c r="K60">
        <v>3.54</v>
      </c>
      <c r="L60">
        <v>0.52</v>
      </c>
      <c r="M60">
        <v>1.26</v>
      </c>
      <c r="N60">
        <v>0.1</v>
      </c>
      <c r="O60" s="21">
        <f t="shared" si="20"/>
        <v>100.917</v>
      </c>
      <c r="P60" s="38"/>
      <c r="Q60">
        <v>107</v>
      </c>
      <c r="S60">
        <v>88</v>
      </c>
      <c r="T60">
        <v>164</v>
      </c>
      <c r="U60">
        <v>92</v>
      </c>
      <c r="X60">
        <v>172</v>
      </c>
      <c r="Z60">
        <v>19</v>
      </c>
      <c r="AA60">
        <v>21.5</v>
      </c>
      <c r="AB60">
        <v>270</v>
      </c>
      <c r="AE60">
        <v>105</v>
      </c>
      <c r="AH60">
        <v>110</v>
      </c>
      <c r="CI60" s="3"/>
    </row>
    <row r="61" spans="1:87" x14ac:dyDescent="0.3">
      <c r="O61" s="21"/>
      <c r="P61" s="38"/>
      <c r="CI61" s="3"/>
    </row>
    <row r="62" spans="1:87" x14ac:dyDescent="0.3">
      <c r="O62" s="21"/>
      <c r="P62" s="38"/>
      <c r="CI62" s="3"/>
    </row>
    <row r="63" spans="1:87" x14ac:dyDescent="0.3">
      <c r="A63" t="s">
        <v>177</v>
      </c>
      <c r="O63" s="21"/>
      <c r="P63" s="38"/>
      <c r="CI63" s="3"/>
    </row>
    <row r="64" spans="1:87" x14ac:dyDescent="0.3">
      <c r="O64" s="21"/>
      <c r="P64" s="38"/>
      <c r="CI64" s="3"/>
    </row>
    <row r="65" spans="1:1" x14ac:dyDescent="0.3">
      <c r="A65" s="40" t="s">
        <v>175</v>
      </c>
    </row>
    <row r="66" spans="1:1" ht="15.6" x14ac:dyDescent="0.3">
      <c r="A66" s="39"/>
    </row>
    <row r="67" spans="1:1" x14ac:dyDescent="0.3">
      <c r="A67" t="s">
        <v>171</v>
      </c>
    </row>
    <row r="69" spans="1:1" x14ac:dyDescent="0.3">
      <c r="A69" t="s">
        <v>172</v>
      </c>
    </row>
    <row r="71" spans="1:1" x14ac:dyDescent="0.3">
      <c r="A71" s="10" t="s">
        <v>176</v>
      </c>
    </row>
    <row r="73" spans="1:1" x14ac:dyDescent="0.3">
      <c r="A73" t="s">
        <v>173</v>
      </c>
    </row>
    <row r="75" spans="1:1" x14ac:dyDescent="0.3">
      <c r="A75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5FAD-4F33-4011-901F-765F74313E47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Maynard</dc:creator>
  <cp:lastModifiedBy>James Maynard</cp:lastModifiedBy>
  <dcterms:created xsi:type="dcterms:W3CDTF">2019-04-23T22:48:59Z</dcterms:created>
  <dcterms:modified xsi:type="dcterms:W3CDTF">2019-10-18T05:38:39Z</dcterms:modified>
</cp:coreProperties>
</file>